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1"/>
  </bookViews>
  <sheets>
    <sheet name="Corn after Corn" sheetId="1" r:id="rId1"/>
    <sheet name="Corn after Soybeans" sheetId="2" r:id="rId2"/>
    <sheet name="Corn Silage after Alfalfa" sheetId="3" r:id="rId3"/>
    <sheet name="Corn Silage after Corn" sheetId="4" r:id="rId4"/>
    <sheet name="Soybeans" sheetId="5" r:id="rId5"/>
    <sheet name="Winter Wheat" sheetId="6" r:id="rId6"/>
    <sheet name="Direct Seeded Alfalfa" sheetId="7" r:id="rId7"/>
    <sheet name="Alfalfa Hay" sheetId="8" r:id="rId8"/>
    <sheet name="Alfalfa Haylage" sheetId="9" r:id="rId9"/>
  </sheets>
  <definedNames>
    <definedName name="_xlnm.Print_Area" localSheetId="0">'Corn after Corn'!$A$1:$K$128</definedName>
  </definedNames>
  <calcPr fullCalcOnLoad="1"/>
</workbook>
</file>

<file path=xl/sharedStrings.xml><?xml version="1.0" encoding="utf-8"?>
<sst xmlns="http://schemas.openxmlformats.org/spreadsheetml/2006/main" count="1700" uniqueCount="165">
  <si>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</si>
  <si>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</si>
  <si>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</si>
  <si>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</si>
  <si>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</si>
  <si>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</si>
  <si>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</si>
  <si>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</si>
  <si>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</si>
  <si>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</si>
  <si>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</si>
  <si>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</si>
  <si>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</t>
  </si>
  <si>
    <t xml:space="preserve">   Electricity</t>
  </si>
  <si>
    <t xml:space="preserve">   Engine Lubrication</t>
  </si>
  <si>
    <t>University of Wisconsin Center for Dairy Profitability</t>
  </si>
  <si>
    <t>bu/acre</t>
  </si>
  <si>
    <t>Corn, Shelled</t>
  </si>
  <si>
    <t>Operating Costs</t>
  </si>
  <si>
    <t>Input Expenses</t>
  </si>
  <si>
    <t>Fertility</t>
  </si>
  <si>
    <t>9-23-30 Starter Fertilizer</t>
  </si>
  <si>
    <t>Urea 46-0-0</t>
  </si>
  <si>
    <t>Phosphorus 0-46-0</t>
  </si>
  <si>
    <t>Seed Plants</t>
  </si>
  <si>
    <t>Corn Seed</t>
  </si>
  <si>
    <t>bag</t>
  </si>
  <si>
    <t>Miscellaneous</t>
  </si>
  <si>
    <t>Custom fertilizer spreading</t>
  </si>
  <si>
    <t>Grain Drying</t>
  </si>
  <si>
    <t>Pest Scouting</t>
  </si>
  <si>
    <t>bu</t>
  </si>
  <si>
    <t>Weed Control</t>
  </si>
  <si>
    <t>Insect Control</t>
  </si>
  <si>
    <t>gal</t>
  </si>
  <si>
    <t xml:space="preserve">   Diesel Fuel</t>
  </si>
  <si>
    <t xml:space="preserve">   Gasoline</t>
  </si>
  <si>
    <t>Energy Expenses</t>
  </si>
  <si>
    <t xml:space="preserve">   LP Gas</t>
  </si>
  <si>
    <t>KW hr</t>
  </si>
  <si>
    <t>Repairs and Maintenance</t>
  </si>
  <si>
    <t xml:space="preserve">   Power Units</t>
  </si>
  <si>
    <t xml:space="preserve">   Implements</t>
  </si>
  <si>
    <t>% of Income</t>
  </si>
  <si>
    <t>Interest and Insurance Expenses</t>
  </si>
  <si>
    <t>Depreciation Expenses</t>
  </si>
  <si>
    <t>Example Farm</t>
  </si>
  <si>
    <t>Your Farm</t>
  </si>
  <si>
    <t>Products</t>
  </si>
  <si>
    <t>Enter your farm values in the blue boxes.</t>
  </si>
  <si>
    <t>lbs of product</t>
  </si>
  <si>
    <t xml:space="preserve"> Starter Fertilizer</t>
  </si>
  <si>
    <t>Nitrogen fertilizer</t>
  </si>
  <si>
    <t>Potassium 0-0-60</t>
  </si>
  <si>
    <t>Land ownership costs</t>
  </si>
  <si>
    <t>$ per bushel</t>
  </si>
  <si>
    <t>Phosphorus 18-46-0</t>
  </si>
  <si>
    <t>Total Cost per Bushel</t>
  </si>
  <si>
    <t>Total Operating Costs per Acre</t>
  </si>
  <si>
    <t>Total Costs per Acre</t>
  </si>
  <si>
    <t>Return to Operator per Acre</t>
  </si>
  <si>
    <t>Total Operating Costs per Bushel</t>
  </si>
  <si>
    <t>Return to Land and Operator per Acre</t>
  </si>
  <si>
    <r>
      <t>Custom Rate Charges</t>
    </r>
    <r>
      <rPr>
        <vertAlign val="superscript"/>
        <sz val="10"/>
        <rFont val="Arial"/>
        <family val="2"/>
      </rPr>
      <t>2</t>
    </r>
  </si>
  <si>
    <t xml:space="preserve">Management charge </t>
  </si>
  <si>
    <t>Total Fixed Expenses per Acre</t>
  </si>
  <si>
    <t>Soybeans</t>
  </si>
  <si>
    <t>Soybean Seed - Roundup Ready</t>
  </si>
  <si>
    <t>lb</t>
  </si>
  <si>
    <t xml:space="preserve">Soybean Seed </t>
  </si>
  <si>
    <t xml:space="preserve"> </t>
  </si>
  <si>
    <t>Inoculant</t>
  </si>
  <si>
    <t>container</t>
  </si>
  <si>
    <t>Winter Wheat - grain</t>
  </si>
  <si>
    <t>Winter Wheat - straw</t>
  </si>
  <si>
    <t>tons/acre</t>
  </si>
  <si>
    <t>Winter Wheat Seed</t>
  </si>
  <si>
    <t>bushel</t>
  </si>
  <si>
    <t>Disease Control</t>
  </si>
  <si>
    <t>Part-time Labor</t>
  </si>
  <si>
    <t xml:space="preserve">   Part-time Labor Benefits</t>
  </si>
  <si>
    <t>Total Operating Costs per Bushel (grain only)</t>
  </si>
  <si>
    <t>Return to Land and Operator per Acre (grain only)</t>
  </si>
  <si>
    <t>Return to Land and Operator per Acre (grain and straw)</t>
  </si>
  <si>
    <t>Return to Operator per Acre (grain only)</t>
  </si>
  <si>
    <t>Return to Operator per Acre (grain and straw)</t>
  </si>
  <si>
    <t>Total Cost per Bushel (grain only)</t>
  </si>
  <si>
    <t>Total Cost per Bushel (grain and straw)</t>
  </si>
  <si>
    <t>Management charge</t>
  </si>
  <si>
    <t>Government payments</t>
  </si>
  <si>
    <r>
      <t>Government payments</t>
    </r>
    <r>
      <rPr>
        <vertAlign val="superscript"/>
        <sz val="10"/>
        <rFont val="Arial"/>
        <family val="2"/>
      </rPr>
      <t>1</t>
    </r>
  </si>
  <si>
    <t>Crop insurance</t>
  </si>
  <si>
    <t>Alfalfa</t>
  </si>
  <si>
    <t>tons dry matter</t>
  </si>
  <si>
    <t>Lime</t>
  </si>
  <si>
    <t>ton</t>
  </si>
  <si>
    <t>Alfalfa Seed</t>
  </si>
  <si>
    <t>$ per ton DM</t>
  </si>
  <si>
    <t>Total Operating Costs per Ton</t>
  </si>
  <si>
    <t>Total Cost per Ton</t>
  </si>
  <si>
    <t>Boron</t>
  </si>
  <si>
    <t>Fertilizer spreading</t>
  </si>
  <si>
    <t>$ per ton</t>
  </si>
  <si>
    <r>
      <t>Custom Rate Charges</t>
    </r>
    <r>
      <rPr>
        <vertAlign val="superscript"/>
        <sz val="10"/>
        <rFont val="Arial"/>
        <family val="2"/>
      </rPr>
      <t>3</t>
    </r>
  </si>
  <si>
    <t>Corn silage</t>
  </si>
  <si>
    <t>Starter fertilizer</t>
  </si>
  <si>
    <t>Corn seed - bag</t>
  </si>
  <si>
    <t>Pest scouting</t>
  </si>
  <si>
    <t>9-23-30 starter fertilizer</t>
  </si>
  <si>
    <r>
      <t>Fertility</t>
    </r>
    <r>
      <rPr>
        <vertAlign val="superscript"/>
        <sz val="10"/>
        <rFont val="Arial"/>
        <family val="2"/>
      </rPr>
      <t>2</t>
    </r>
  </si>
  <si>
    <r>
      <t>Custom Rate Charges</t>
    </r>
    <r>
      <rPr>
        <vertAlign val="superscript"/>
        <sz val="10"/>
        <rFont val="Arial"/>
        <family val="2"/>
      </rPr>
      <t>4</t>
    </r>
  </si>
  <si>
    <t>Hauling</t>
  </si>
  <si>
    <t>Overhead - 5% of operating expenses</t>
  </si>
  <si>
    <t>% of oper. expenses</t>
  </si>
  <si>
    <t>(Enter % in I73)</t>
  </si>
  <si>
    <t>Management charge (enter % of income in I85)</t>
  </si>
  <si>
    <t>(Enter % in I71)</t>
  </si>
  <si>
    <t>Management charge (enter % of income in I83)</t>
  </si>
  <si>
    <t>Overhead (enter % of operating expenses in I87)</t>
  </si>
  <si>
    <t>Overhead (enter % of operating expenses in I85)</t>
  </si>
  <si>
    <t>(Enter % in I67)</t>
  </si>
  <si>
    <t>Management charge (enter % of income in I79)</t>
  </si>
  <si>
    <t>Overhead (enter % of operating expenses in I81)</t>
  </si>
  <si>
    <t>(Enter % in I60)</t>
  </si>
  <si>
    <t>Management charge (enter % of income in I72)</t>
  </si>
  <si>
    <t>Overhead (enter % of operating expenses in I74)</t>
  </si>
  <si>
    <t>Interest on Operating Capital - 6 months (Enter % in I78)</t>
  </si>
  <si>
    <t>Management charge (enter % of income in I89)</t>
  </si>
  <si>
    <t>Overhead (enter % of operating expenses in I91)</t>
  </si>
  <si>
    <t>(Enter % in I70)</t>
  </si>
  <si>
    <t>Management charge (enter % of income in I82)</t>
  </si>
  <si>
    <t>Overhead (enter % of operating expenses in I84)</t>
  </si>
  <si>
    <t>(Enter % in I64)</t>
  </si>
  <si>
    <t>Management charge (enter % of income in I76)</t>
  </si>
  <si>
    <t>Overhead (enter % of operating expenses in I78)</t>
  </si>
  <si>
    <t>(Enter % in I63)</t>
  </si>
  <si>
    <t>Management charge (enter % of income in I75)</t>
  </si>
  <si>
    <t>Overhead (enter % of operating expenses in I77)</t>
  </si>
  <si>
    <r>
      <t>Fertility</t>
    </r>
    <r>
      <rPr>
        <vertAlign val="superscript"/>
        <sz val="10"/>
        <rFont val="Arial"/>
        <family val="2"/>
      </rPr>
      <t>2, 3</t>
    </r>
  </si>
  <si>
    <r>
      <t xml:space="preserve">3 </t>
    </r>
    <r>
      <rPr>
        <sz val="10"/>
        <rFont val="Arial"/>
        <family val="2"/>
      </rPr>
      <t>A 150 pounds nitrogen per acre credit for alfalfa for first year corn after alfalfa taken.</t>
    </r>
  </si>
  <si>
    <r>
      <t xml:space="preserve">3 </t>
    </r>
    <r>
      <rPr>
        <sz val="10"/>
        <rFont val="Arial"/>
        <family val="2"/>
      </rPr>
      <t>A 50 pound nitrogen per acre credit for alfalfa for second year corn after alfalfa taken.</t>
    </r>
  </si>
  <si>
    <r>
      <t>Fertility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</si>
  <si>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 xml:space="preserve">Fertilizer rates were based on University of Wisconsin-Extension recommendations. 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</si>
  <si>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Fertilizer rates were based on University of Wisconsin-Extension recommendations.  </t>
    </r>
  </si>
  <si>
    <r>
      <t xml:space="preserve">1 </t>
    </r>
    <r>
      <rPr>
        <sz val="10"/>
        <rFont val="Arial"/>
        <family val="2"/>
      </rPr>
      <t xml:space="preserve">Fertilizer rates were based on University of Wisconsin-Extension recommendations.  </t>
    </r>
  </si>
  <si>
    <t>Continuous Corn Budget for Wisconsin in 2015</t>
  </si>
  <si>
    <t>Developed by Ken Barnett, November 2014</t>
  </si>
  <si>
    <t>Corn after Soybeans Budget for Wisconsin in 2015</t>
  </si>
  <si>
    <t>Corn Silage after Alfalfa Budget for Wisconsin in 2015</t>
  </si>
  <si>
    <t>Corn Silage after Corn Budget for Wisconsin in 2015</t>
  </si>
  <si>
    <t>Soybeans after Corn Budget for Wisconsin in 2015</t>
  </si>
  <si>
    <t>Winter Wheat Budget for Wisconsin for 2015</t>
  </si>
  <si>
    <t>Direct Seeded Alfalfa Budget for Wisconsin in 2015</t>
  </si>
  <si>
    <t>Established Alfalfa Harvested as Hay Budget for Wisconsin in 2015</t>
  </si>
  <si>
    <t xml:space="preserve">   Diesel Fuel (with WI tax credit)</t>
  </si>
  <si>
    <t xml:space="preserve">   Gasoline (with WI tax credit)</t>
  </si>
  <si>
    <t>Established Alfalfa Harvested as Haylage Budget for Wisconsin in 2015</t>
  </si>
  <si>
    <t xml:space="preserve">  Wisconsin's 2013 Custom Rate Guide.  </t>
  </si>
  <si>
    <t xml:space="preserve">  operations needed to till, plant, and harvest the corn crop.   In place of these values, one can use the cumulative value per acre from the </t>
  </si>
  <si>
    <r>
      <t>3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Many farmers will not know what the energy, repairs and maintenance, interest and insurance, and depreciation expenses are for many of the field </t>
    </r>
  </si>
  <si>
    <r>
      <t>4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Many farmers will not know what the energy, repairs and maintenance, interest and insurance, and depreciation expenses are for many of the field </t>
    </r>
  </si>
  <si>
    <r>
      <t xml:space="preserve">1 </t>
    </r>
    <r>
      <rPr>
        <sz val="10"/>
        <rFont val="Arial"/>
        <family val="2"/>
      </rPr>
      <t xml:space="preserve">Fertilizer rates were based on University of Wisconsin-Extension recommendations. 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</si>
  <si>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Many farmers will not know what the energy, repairs and maintenance, interest and insurance, and depreciation expenses are for many of the field </t>
    </r>
  </si>
  <si>
    <t>$ per ton (dry matter)</t>
  </si>
  <si>
    <r>
      <t>1</t>
    </r>
    <r>
      <rPr>
        <sz val="10"/>
        <rFont val="Arial"/>
        <family val="2"/>
      </rPr>
      <t xml:space="preserve"> Although some states include some PLC/ARC payments in 2015, Wisconsin is not.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</si>
</sst>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 horizontal="right"/>
    </xf>
    <xf numFmtId="10" fontId="0" fillId="0" borderId="0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53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6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 quotePrefix="1">
      <alignment horizontal="center"/>
      <protection/>
    </xf>
    <xf numFmtId="2" fontId="11" fillId="0" borderId="0" xfId="0" applyNumberFormat="1" applyFont="1" applyAlignment="1">
      <alignment horizontal="center"/>
    </xf>
    <xf numFmtId="2" fontId="0" fillId="33" borderId="19" xfId="0" applyNumberFormat="1" applyFill="1" applyBorder="1" applyAlignment="1" applyProtection="1">
      <alignment horizontal="center"/>
      <protection locked="0"/>
    </xf>
    <xf numFmtId="2" fontId="12" fillId="0" borderId="16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2" fontId="0" fillId="0" borderId="16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right"/>
      <protection/>
    </xf>
    <xf numFmtId="2" fontId="0" fillId="0" borderId="20" xfId="0" applyNumberFormat="1" applyFill="1" applyBorder="1" applyAlignment="1" applyProtection="1">
      <alignment horizontal="center"/>
      <protection/>
    </xf>
    <xf numFmtId="10" fontId="0" fillId="33" borderId="12" xfId="0" applyNumberFormat="1" applyFill="1" applyBorder="1" applyAlignment="1">
      <alignment horizontal="center"/>
    </xf>
    <xf numFmtId="2" fontId="0" fillId="0" borderId="0" xfId="0" applyNumberFormat="1" applyAlignment="1" applyProtection="1">
      <alignment horizontal="center"/>
      <protection hidden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0" fontId="1" fillId="0" borderId="0" xfId="0" applyNumberFormat="1" applyFon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6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5" fillId="0" borderId="0" xfId="0" applyFont="1" applyAlignment="1">
      <alignment horizontal="left"/>
    </xf>
    <xf numFmtId="170" fontId="0" fillId="0" borderId="13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21" xfId="0" applyBorder="1" applyAlignment="1">
      <alignment horizontal="right"/>
    </xf>
    <xf numFmtId="2" fontId="0" fillId="33" borderId="22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124</xdr:row>
      <xdr:rowOff>47625</xdr:rowOff>
    </xdr:from>
    <xdr:to>
      <xdr:col>6</xdr:col>
      <xdr:colOff>923925</xdr:colOff>
      <xdr:row>132</xdr:row>
      <xdr:rowOff>47625</xdr:rowOff>
    </xdr:to>
    <xdr:pic>
      <xdr:nvPicPr>
        <xdr:cNvPr id="1" name="Picture 3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04311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114300</xdr:colOff>
      <xdr:row>4</xdr:row>
      <xdr:rowOff>66675</xdr:rowOff>
    </xdr:to>
    <xdr:pic>
      <xdr:nvPicPr>
        <xdr:cNvPr id="2" name="Picture 6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85725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2057400</xdr:colOff>
      <xdr:row>4</xdr:row>
      <xdr:rowOff>28575</xdr:rowOff>
    </xdr:to>
    <xdr:pic>
      <xdr:nvPicPr>
        <xdr:cNvPr id="3" name="Picture 6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121</xdr:row>
      <xdr:rowOff>47625</xdr:rowOff>
    </xdr:from>
    <xdr:to>
      <xdr:col>6</xdr:col>
      <xdr:colOff>1285875</xdr:colOff>
      <xdr:row>129</xdr:row>
      <xdr:rowOff>47625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99453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66675</xdr:colOff>
      <xdr:row>4</xdr:row>
      <xdr:rowOff>66675</xdr:rowOff>
    </xdr:to>
    <xdr:pic>
      <xdr:nvPicPr>
        <xdr:cNvPr id="2" name="Picture 3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85725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0</xdr:col>
      <xdr:colOff>2057400</xdr:colOff>
      <xdr:row>4</xdr:row>
      <xdr:rowOff>0</xdr:rowOff>
    </xdr:to>
    <xdr:pic>
      <xdr:nvPicPr>
        <xdr:cNvPr id="3" name="Picture 5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123</xdr:row>
      <xdr:rowOff>28575</xdr:rowOff>
    </xdr:from>
    <xdr:to>
      <xdr:col>6</xdr:col>
      <xdr:colOff>981075</xdr:colOff>
      <xdr:row>131</xdr:row>
      <xdr:rowOff>28575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02692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152400</xdr:rowOff>
    </xdr:from>
    <xdr:to>
      <xdr:col>10</xdr:col>
      <xdr:colOff>581025</xdr:colOff>
      <xdr:row>4</xdr:row>
      <xdr:rowOff>152400</xdr:rowOff>
    </xdr:to>
    <xdr:pic>
      <xdr:nvPicPr>
        <xdr:cNvPr id="2" name="Picture 3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152400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5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122</xdr:row>
      <xdr:rowOff>142875</xdr:rowOff>
    </xdr:from>
    <xdr:to>
      <xdr:col>6</xdr:col>
      <xdr:colOff>933450</xdr:colOff>
      <xdr:row>130</xdr:row>
      <xdr:rowOff>142875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2215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152400</xdr:rowOff>
    </xdr:from>
    <xdr:to>
      <xdr:col>10</xdr:col>
      <xdr:colOff>581025</xdr:colOff>
      <xdr:row>4</xdr:row>
      <xdr:rowOff>152400</xdr:rowOff>
    </xdr:to>
    <xdr:pic>
      <xdr:nvPicPr>
        <xdr:cNvPr id="2" name="Picture 3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5240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113</xdr:row>
      <xdr:rowOff>104775</xdr:rowOff>
    </xdr:from>
    <xdr:to>
      <xdr:col>6</xdr:col>
      <xdr:colOff>1524000</xdr:colOff>
      <xdr:row>121</xdr:row>
      <xdr:rowOff>104775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86880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</xdr:row>
      <xdr:rowOff>0</xdr:rowOff>
    </xdr:from>
    <xdr:to>
      <xdr:col>10</xdr:col>
      <xdr:colOff>152400</xdr:colOff>
      <xdr:row>4</xdr:row>
      <xdr:rowOff>142875</xdr:rowOff>
    </xdr:to>
    <xdr:pic>
      <xdr:nvPicPr>
        <xdr:cNvPr id="2" name="Picture 3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1619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0</xdr:col>
      <xdr:colOff>2066925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96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85725</xdr:rowOff>
    </xdr:from>
    <xdr:to>
      <xdr:col>10</xdr:col>
      <xdr:colOff>76200</xdr:colOff>
      <xdr:row>4</xdr:row>
      <xdr:rowOff>66675</xdr:rowOff>
    </xdr:to>
    <xdr:pic>
      <xdr:nvPicPr>
        <xdr:cNvPr id="1" name="Picture 2" descr="Team Grai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8572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134</xdr:row>
      <xdr:rowOff>38100</xdr:rowOff>
    </xdr:from>
    <xdr:to>
      <xdr:col>6</xdr:col>
      <xdr:colOff>942975</xdr:colOff>
      <xdr:row>142</xdr:row>
      <xdr:rowOff>38100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20408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114</xdr:row>
      <xdr:rowOff>95250</xdr:rowOff>
    </xdr:from>
    <xdr:to>
      <xdr:col>6</xdr:col>
      <xdr:colOff>952500</xdr:colOff>
      <xdr:row>122</xdr:row>
      <xdr:rowOff>95250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87833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2" name="Picture 3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161925"/>
          <a:ext cx="1581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1" name="Picture 2" descr="Team Forage logo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61925"/>
          <a:ext cx="159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111</xdr:row>
      <xdr:rowOff>66675</xdr:rowOff>
    </xdr:from>
    <xdr:to>
      <xdr:col>6</xdr:col>
      <xdr:colOff>790575</xdr:colOff>
      <xdr:row>119</xdr:row>
      <xdr:rowOff>66675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828800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2047875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109</xdr:row>
      <xdr:rowOff>123825</xdr:rowOff>
    </xdr:from>
    <xdr:to>
      <xdr:col>6</xdr:col>
      <xdr:colOff>904875</xdr:colOff>
      <xdr:row>117</xdr:row>
      <xdr:rowOff>123825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80403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1</xdr:row>
      <xdr:rowOff>66675</xdr:rowOff>
    </xdr:from>
    <xdr:to>
      <xdr:col>10</xdr:col>
      <xdr:colOff>552450</xdr:colOff>
      <xdr:row>5</xdr:row>
      <xdr:rowOff>66675</xdr:rowOff>
    </xdr:to>
    <xdr:pic>
      <xdr:nvPicPr>
        <xdr:cNvPr id="2" name="Picture 3" descr="Team Forage logo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06225" y="228600"/>
          <a:ext cx="1781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2057400</xdr:colOff>
      <xdr:row>4</xdr:row>
      <xdr:rowOff>9525</xdr:rowOff>
    </xdr:to>
    <xdr:pic>
      <xdr:nvPicPr>
        <xdr:cNvPr id="3" name="Picture 4" descr="C:\Users\Owner\Pictures\New Logos\UWEX-Logo-2C-small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3.pdf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2"/>
  <sheetViews>
    <sheetView zoomScale="75" zoomScaleNormal="75" zoomScalePageLayoutView="0" workbookViewId="0" topLeftCell="A73">
      <selection activeCell="E121" sqref="E121"/>
    </sheetView>
  </sheetViews>
  <sheetFormatPr defaultColWidth="9.140625" defaultRowHeight="12.75"/>
  <cols>
    <col min="1" max="1" width="42.28125" style="0" customWidth="1"/>
    <col min="2" max="2" width="20.140625" style="2" customWidth="1"/>
    <col min="3" max="3" width="10.140625" style="2" customWidth="1"/>
    <col min="4" max="5" width="9.140625" style="2" customWidth="1"/>
    <col min="6" max="6" width="3.140625" style="2" customWidth="1"/>
    <col min="7" max="7" width="43.00390625" style="0" customWidth="1"/>
    <col min="8" max="8" width="20.421875" style="0" customWidth="1"/>
    <col min="9" max="9" width="10.140625" style="0" customWidth="1"/>
  </cols>
  <sheetData>
    <row r="1" ht="12.75"/>
    <row r="2" ht="12.75">
      <c r="J2" s="147"/>
    </row>
    <row r="3" ht="12.75">
      <c r="J3" s="147"/>
    </row>
    <row r="4" ht="12.75">
      <c r="J4" s="147"/>
    </row>
    <row r="5" ht="12.75"/>
    <row r="6" ht="18">
      <c r="A6" s="25" t="s">
        <v>145</v>
      </c>
    </row>
    <row r="7" ht="12.75"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37"/>
      <c r="B14" s="38" t="s">
        <v>2</v>
      </c>
      <c r="C14" s="38" t="s">
        <v>3</v>
      </c>
      <c r="D14" s="38" t="s">
        <v>4</v>
      </c>
      <c r="E14" s="62" t="s">
        <v>5</v>
      </c>
      <c r="F14" s="31"/>
      <c r="G14" s="29"/>
      <c r="H14" s="26" t="s">
        <v>2</v>
      </c>
      <c r="I14" s="26" t="s">
        <v>3</v>
      </c>
      <c r="J14" s="26" t="s">
        <v>4</v>
      </c>
      <c r="K14" s="26" t="s">
        <v>5</v>
      </c>
    </row>
    <row r="15" spans="1:11" ht="13.5" thickBot="1">
      <c r="A15" s="39"/>
      <c r="B15" s="40"/>
      <c r="C15" s="40"/>
      <c r="D15" s="40" t="s">
        <v>0</v>
      </c>
      <c r="E15" s="63" t="s">
        <v>6</v>
      </c>
      <c r="F15" s="31"/>
      <c r="G15" s="30"/>
      <c r="H15" s="27"/>
      <c r="I15" s="27"/>
      <c r="J15" s="27" t="s">
        <v>0</v>
      </c>
      <c r="K15" s="27" t="s">
        <v>6</v>
      </c>
    </row>
    <row r="16" spans="1:11" ht="12.75">
      <c r="A16" s="41"/>
      <c r="B16" s="42"/>
      <c r="C16" s="42"/>
      <c r="D16" s="42"/>
      <c r="E16" s="43"/>
      <c r="F16" s="32"/>
      <c r="H16" s="2"/>
      <c r="I16" s="2"/>
      <c r="J16" s="2"/>
      <c r="K16" s="2"/>
    </row>
    <row r="17" spans="1:11" ht="12.75">
      <c r="A17" s="44" t="s">
        <v>48</v>
      </c>
      <c r="B17" s="42"/>
      <c r="C17" s="42"/>
      <c r="D17" s="42"/>
      <c r="E17" s="43"/>
      <c r="F17" s="32"/>
      <c r="G17" s="9" t="s">
        <v>48</v>
      </c>
      <c r="H17" s="2"/>
      <c r="I17" s="2"/>
      <c r="J17" s="2"/>
      <c r="K17" s="2"/>
    </row>
    <row r="18" spans="1:11" ht="12.75">
      <c r="A18" s="41"/>
      <c r="B18" s="42"/>
      <c r="C18" s="42"/>
      <c r="D18" s="42"/>
      <c r="E18" s="43"/>
      <c r="F18" s="32"/>
      <c r="H18" s="2"/>
      <c r="I18" s="2"/>
      <c r="J18" s="2"/>
      <c r="K18" s="2"/>
    </row>
    <row r="19" spans="1:11" ht="12.75">
      <c r="A19" s="41" t="s">
        <v>17</v>
      </c>
      <c r="B19" s="42" t="s">
        <v>16</v>
      </c>
      <c r="C19" s="45">
        <v>155</v>
      </c>
      <c r="D19" s="45">
        <v>3.75</v>
      </c>
      <c r="E19" s="46">
        <f>(C19*D19)</f>
        <v>581.25</v>
      </c>
      <c r="F19" s="33"/>
      <c r="G19" t="s">
        <v>17</v>
      </c>
      <c r="H19" s="2" t="s">
        <v>16</v>
      </c>
      <c r="I19" s="36"/>
      <c r="J19" s="36"/>
      <c r="K19" s="3">
        <f>(I19*J19)</f>
        <v>0</v>
      </c>
    </row>
    <row r="20" spans="1:11" ht="14.25">
      <c r="A20" s="41" t="s">
        <v>90</v>
      </c>
      <c r="B20" s="42" t="s">
        <v>16</v>
      </c>
      <c r="C20" s="45">
        <v>0</v>
      </c>
      <c r="D20" s="45">
        <v>0</v>
      </c>
      <c r="E20" s="46">
        <f>(C20*D20)</f>
        <v>0</v>
      </c>
      <c r="F20" s="33"/>
      <c r="G20" t="s">
        <v>89</v>
      </c>
      <c r="H20" s="42" t="s">
        <v>16</v>
      </c>
      <c r="I20" s="140">
        <v>0</v>
      </c>
      <c r="J20" s="139">
        <v>0</v>
      </c>
      <c r="K20" s="3">
        <f>(I20*J20)</f>
        <v>0</v>
      </c>
    </row>
    <row r="21" spans="1:11" ht="12.75">
      <c r="A21" s="41"/>
      <c r="B21" s="42"/>
      <c r="C21" s="45"/>
      <c r="D21" s="45"/>
      <c r="E21" s="46"/>
      <c r="F21" s="33"/>
      <c r="H21" s="2"/>
      <c r="I21" s="3"/>
      <c r="J21" s="3"/>
      <c r="K21" s="3"/>
    </row>
    <row r="22" spans="1:11" ht="12.75">
      <c r="A22" s="41"/>
      <c r="B22" s="42"/>
      <c r="C22" s="45"/>
      <c r="D22" s="47" t="s">
        <v>12</v>
      </c>
      <c r="E22" s="46">
        <f>SUM(E19:E20)</f>
        <v>581.25</v>
      </c>
      <c r="F22" s="33"/>
      <c r="H22" s="2"/>
      <c r="I22" s="3"/>
      <c r="J22" s="4" t="s">
        <v>12</v>
      </c>
      <c r="K22" s="3">
        <f>SUM(K19:K20)</f>
        <v>0</v>
      </c>
    </row>
    <row r="23" spans="1:11" ht="12.75">
      <c r="A23" s="41"/>
      <c r="B23" s="42"/>
      <c r="C23" s="42"/>
      <c r="D23" s="42"/>
      <c r="E23" s="43"/>
      <c r="F23" s="32"/>
      <c r="H23" s="2"/>
      <c r="I23" s="2"/>
      <c r="J23" s="2"/>
      <c r="K23" s="2"/>
    </row>
    <row r="24" spans="1:11" ht="12.75">
      <c r="A24" s="44" t="s">
        <v>18</v>
      </c>
      <c r="B24" s="42"/>
      <c r="C24" s="42"/>
      <c r="D24" s="42"/>
      <c r="E24" s="43"/>
      <c r="F24" s="32"/>
      <c r="G24" s="9" t="s">
        <v>18</v>
      </c>
      <c r="H24" s="2"/>
      <c r="I24" s="2"/>
      <c r="J24" s="2"/>
      <c r="K24" s="2"/>
    </row>
    <row r="25" spans="1:11" ht="12.75">
      <c r="A25" s="44"/>
      <c r="B25" s="42"/>
      <c r="C25" s="42"/>
      <c r="D25" s="42"/>
      <c r="E25" s="43"/>
      <c r="F25" s="32"/>
      <c r="G25" s="9"/>
      <c r="H25" s="2"/>
      <c r="I25" s="2"/>
      <c r="J25" s="2"/>
      <c r="K25" s="2"/>
    </row>
    <row r="26" spans="1:11" ht="12.75">
      <c r="A26" s="48" t="s">
        <v>19</v>
      </c>
      <c r="B26" s="42"/>
      <c r="C26" s="42"/>
      <c r="D26" s="42"/>
      <c r="E26" s="43"/>
      <c r="F26" s="32"/>
      <c r="G26" s="1" t="s">
        <v>19</v>
      </c>
      <c r="H26" s="2"/>
      <c r="I26" s="2"/>
      <c r="J26" s="2"/>
      <c r="K26" s="2"/>
    </row>
    <row r="27" spans="1:11" ht="12.75">
      <c r="A27" s="48"/>
      <c r="B27" s="42"/>
      <c r="C27" s="42"/>
      <c r="D27" s="42"/>
      <c r="E27" s="43"/>
      <c r="F27" s="32"/>
      <c r="G27" s="1"/>
      <c r="H27" s="2"/>
      <c r="I27" s="2"/>
      <c r="J27" s="2"/>
      <c r="K27" s="2"/>
    </row>
    <row r="28" spans="1:11" ht="12.75">
      <c r="A28" s="48"/>
      <c r="B28" s="42"/>
      <c r="C28" s="42"/>
      <c r="D28" s="42"/>
      <c r="E28" s="43"/>
      <c r="F28" s="32"/>
      <c r="G28" s="1"/>
      <c r="H28" s="2"/>
      <c r="I28" s="2"/>
      <c r="J28" s="2"/>
      <c r="K28" s="2"/>
    </row>
    <row r="29" spans="1:11" ht="14.25">
      <c r="A29" s="59" t="s">
        <v>109</v>
      </c>
      <c r="B29" s="42"/>
      <c r="C29" s="45"/>
      <c r="D29" s="45"/>
      <c r="E29" s="46"/>
      <c r="F29" s="33"/>
      <c r="G29" s="5" t="s">
        <v>20</v>
      </c>
      <c r="H29" s="2"/>
      <c r="I29" s="3"/>
      <c r="J29" s="3"/>
      <c r="K29" s="3"/>
    </row>
    <row r="30" spans="1:11" ht="12.75" customHeight="1">
      <c r="A30" s="50" t="s">
        <v>21</v>
      </c>
      <c r="B30" s="51" t="s">
        <v>50</v>
      </c>
      <c r="C30" s="52">
        <v>150</v>
      </c>
      <c r="D30" s="52">
        <v>0.25</v>
      </c>
      <c r="E30" s="46">
        <f>(C30*D30)</f>
        <v>37.5</v>
      </c>
      <c r="F30" s="33"/>
      <c r="G30" s="13" t="s">
        <v>51</v>
      </c>
      <c r="H30" s="21" t="s">
        <v>50</v>
      </c>
      <c r="I30" s="36"/>
      <c r="J30" s="36"/>
      <c r="K30" s="3">
        <f aca="true" t="shared" si="0" ref="K30:K35">(I30*J30)</f>
        <v>0</v>
      </c>
    </row>
    <row r="31" spans="1:11" ht="12.75" customHeight="1">
      <c r="A31" s="53" t="s">
        <v>22</v>
      </c>
      <c r="B31" s="145" t="s">
        <v>50</v>
      </c>
      <c r="C31" s="146">
        <v>290</v>
      </c>
      <c r="D31" s="146">
        <v>0.22</v>
      </c>
      <c r="E31" s="56">
        <f>(C31*D31)</f>
        <v>63.8</v>
      </c>
      <c r="F31" s="33"/>
      <c r="G31" s="4" t="s">
        <v>52</v>
      </c>
      <c r="H31" s="21" t="s">
        <v>50</v>
      </c>
      <c r="I31" s="36"/>
      <c r="J31" s="36"/>
      <c r="K31" s="3">
        <f t="shared" si="0"/>
        <v>0</v>
      </c>
    </row>
    <row r="32" spans="1:11" ht="12.75" customHeight="1">
      <c r="A32" s="47" t="s">
        <v>56</v>
      </c>
      <c r="B32" s="51" t="s">
        <v>50</v>
      </c>
      <c r="C32" s="52">
        <v>55</v>
      </c>
      <c r="D32" s="52">
        <v>0.268</v>
      </c>
      <c r="E32" s="74">
        <f>(C32*D32)</f>
        <v>14.74</v>
      </c>
      <c r="F32" s="33"/>
      <c r="G32" s="4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 customHeight="1">
      <c r="A33" s="4" t="s">
        <v>53</v>
      </c>
      <c r="B33" s="51" t="s">
        <v>50</v>
      </c>
      <c r="C33" s="52">
        <v>0</v>
      </c>
      <c r="D33" s="52">
        <v>0.24</v>
      </c>
      <c r="E33" s="74">
        <f>(C33*D33)</f>
        <v>0</v>
      </c>
      <c r="F33" s="33"/>
      <c r="G33" s="4" t="s">
        <v>53</v>
      </c>
      <c r="H33" s="21" t="s">
        <v>50</v>
      </c>
      <c r="I33" s="36"/>
      <c r="J33" s="36"/>
      <c r="K33" s="3">
        <f t="shared" si="0"/>
        <v>0</v>
      </c>
    </row>
    <row r="34" spans="1:11" ht="12.75" customHeight="1">
      <c r="A34" s="47"/>
      <c r="B34" s="51"/>
      <c r="C34" s="52"/>
      <c r="D34" s="46"/>
      <c r="F34" s="33"/>
      <c r="G34" s="36"/>
      <c r="H34" s="36"/>
      <c r="I34" s="36"/>
      <c r="J34" s="36"/>
      <c r="K34" s="3">
        <f t="shared" si="0"/>
        <v>0</v>
      </c>
    </row>
    <row r="35" spans="1:11" ht="12.75" customHeight="1">
      <c r="A35" s="47"/>
      <c r="B35" s="51"/>
      <c r="C35" s="52"/>
      <c r="D35" s="52"/>
      <c r="E35" s="46"/>
      <c r="F35" s="33"/>
      <c r="G35" s="36"/>
      <c r="H35" s="36"/>
      <c r="I35" s="36"/>
      <c r="J35" s="36"/>
      <c r="K35" s="3">
        <f t="shared" si="0"/>
        <v>0</v>
      </c>
    </row>
    <row r="36" spans="1:11" ht="12.75">
      <c r="A36" s="47"/>
      <c r="B36" s="42"/>
      <c r="C36" s="45"/>
      <c r="D36" s="45"/>
      <c r="E36" s="46"/>
      <c r="F36" s="33"/>
      <c r="G36" s="4"/>
      <c r="H36" s="2"/>
      <c r="I36" s="3"/>
      <c r="J36" s="3"/>
      <c r="K36" s="3"/>
    </row>
    <row r="37" spans="1:11" ht="12.75">
      <c r="A37" s="49" t="s">
        <v>24</v>
      </c>
      <c r="B37" s="42"/>
      <c r="C37" s="45"/>
      <c r="D37" s="45"/>
      <c r="E37" s="46"/>
      <c r="F37" s="33"/>
      <c r="G37" s="5" t="s">
        <v>24</v>
      </c>
      <c r="H37" s="2"/>
      <c r="I37" s="3"/>
      <c r="J37" s="3"/>
      <c r="K37" s="3"/>
    </row>
    <row r="38" spans="1:11" ht="12.75">
      <c r="A38" s="47" t="s">
        <v>25</v>
      </c>
      <c r="B38" s="42" t="s">
        <v>26</v>
      </c>
      <c r="C38" s="73">
        <v>0.394</v>
      </c>
      <c r="D38" s="52">
        <v>232</v>
      </c>
      <c r="E38" s="46">
        <f>(C38*D38)</f>
        <v>91.408</v>
      </c>
      <c r="F38" s="33"/>
      <c r="G38" s="4" t="s">
        <v>25</v>
      </c>
      <c r="H38" s="2" t="s">
        <v>26</v>
      </c>
      <c r="I38" s="36"/>
      <c r="J38" s="36"/>
      <c r="K38" s="3">
        <f>(I38*J38)</f>
        <v>0</v>
      </c>
    </row>
    <row r="39" spans="1:11" ht="12.75">
      <c r="A39" s="47"/>
      <c r="B39" s="42"/>
      <c r="C39" s="45"/>
      <c r="D39" s="45"/>
      <c r="E39" s="46"/>
      <c r="F39" s="33"/>
      <c r="G39" s="4"/>
      <c r="H39" s="2"/>
      <c r="I39" s="3"/>
      <c r="J39" s="3"/>
      <c r="K39" s="3"/>
    </row>
    <row r="40" spans="1:11" ht="12.75">
      <c r="A40" s="49" t="s">
        <v>27</v>
      </c>
      <c r="B40" s="42"/>
      <c r="C40" s="45"/>
      <c r="D40" s="45"/>
      <c r="E40" s="46"/>
      <c r="F40" s="33"/>
      <c r="G40" s="5" t="s">
        <v>27</v>
      </c>
      <c r="H40" s="2"/>
      <c r="I40" s="3"/>
      <c r="J40" s="3"/>
      <c r="K40" s="3"/>
    </row>
    <row r="41" spans="1:11" ht="12.75">
      <c r="A41" s="47" t="s">
        <v>28</v>
      </c>
      <c r="B41" s="42" t="s">
        <v>1</v>
      </c>
      <c r="C41" s="45">
        <v>2</v>
      </c>
      <c r="D41" s="52">
        <v>6.02</v>
      </c>
      <c r="E41" s="46">
        <f>(C41*D41)</f>
        <v>12.04</v>
      </c>
      <c r="F41" s="33"/>
      <c r="G41" s="4" t="s">
        <v>101</v>
      </c>
      <c r="H41" s="2" t="s">
        <v>1</v>
      </c>
      <c r="I41" s="36"/>
      <c r="J41" s="36"/>
      <c r="K41" s="3">
        <f aca="true" t="shared" si="1" ref="K41:K47">(I41*J41)</f>
        <v>0</v>
      </c>
    </row>
    <row r="42" spans="1:11" ht="12.75">
      <c r="A42" s="47" t="s">
        <v>29</v>
      </c>
      <c r="B42" s="42" t="s">
        <v>31</v>
      </c>
      <c r="C42" s="45">
        <v>155</v>
      </c>
      <c r="D42" s="52">
        <v>0.25</v>
      </c>
      <c r="E42" s="46">
        <f>(C42*D42)</f>
        <v>38.75</v>
      </c>
      <c r="F42" s="33"/>
      <c r="G42" s="4" t="s">
        <v>29</v>
      </c>
      <c r="H42" s="2" t="s">
        <v>31</v>
      </c>
      <c r="I42" s="36"/>
      <c r="J42" s="36"/>
      <c r="K42" s="3">
        <f t="shared" si="1"/>
        <v>0</v>
      </c>
    </row>
    <row r="43" spans="1:11" ht="12.75">
      <c r="A43" s="141" t="s">
        <v>91</v>
      </c>
      <c r="B43" s="42" t="s">
        <v>1</v>
      </c>
      <c r="C43" s="45">
        <v>1</v>
      </c>
      <c r="D43" s="52">
        <v>9.77</v>
      </c>
      <c r="E43" s="46">
        <f>(C43*D43)</f>
        <v>9.77</v>
      </c>
      <c r="F43" s="33"/>
      <c r="G43" s="65" t="s">
        <v>91</v>
      </c>
      <c r="H43" s="2" t="s">
        <v>1</v>
      </c>
      <c r="I43" s="36"/>
      <c r="J43" s="36"/>
      <c r="K43" s="3">
        <f t="shared" si="1"/>
        <v>0</v>
      </c>
    </row>
    <row r="44" spans="1:11" ht="12.75">
      <c r="A44" s="47" t="s">
        <v>30</v>
      </c>
      <c r="B44" s="42" t="s">
        <v>1</v>
      </c>
      <c r="C44" s="45">
        <v>1</v>
      </c>
      <c r="D44" s="52">
        <v>6.75</v>
      </c>
      <c r="E44" s="46">
        <f>(C44*D44)</f>
        <v>6.75</v>
      </c>
      <c r="F44" s="33"/>
      <c r="G44" s="4" t="s">
        <v>30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 t="s">
        <v>111</v>
      </c>
      <c r="B45" s="42" t="s">
        <v>1</v>
      </c>
      <c r="C45" s="45">
        <v>1</v>
      </c>
      <c r="D45" s="52">
        <v>18.93</v>
      </c>
      <c r="E45" s="46">
        <f>(C45*D45)</f>
        <v>18.93</v>
      </c>
      <c r="F45" s="33"/>
      <c r="G45" s="47" t="s">
        <v>111</v>
      </c>
      <c r="H45" s="42" t="s">
        <v>1</v>
      </c>
      <c r="I45" s="36"/>
      <c r="J45" s="36"/>
      <c r="K45" s="3">
        <f t="shared" si="1"/>
        <v>0</v>
      </c>
    </row>
    <row r="46" spans="1:11" ht="12.75">
      <c r="A46" s="47"/>
      <c r="B46" s="42"/>
      <c r="C46" s="45"/>
      <c r="D46" s="52"/>
      <c r="E46" s="46"/>
      <c r="F46" s="33"/>
      <c r="G46" s="36"/>
      <c r="H46" s="36"/>
      <c r="I46" s="36"/>
      <c r="J46" s="36"/>
      <c r="K46" s="3">
        <f t="shared" si="1"/>
        <v>0</v>
      </c>
    </row>
    <row r="47" spans="1:11" ht="12.75">
      <c r="A47" s="47"/>
      <c r="B47" s="42"/>
      <c r="C47" s="45"/>
      <c r="D47" s="45"/>
      <c r="E47" s="46"/>
      <c r="F47" s="33"/>
      <c r="G47" s="36"/>
      <c r="H47" s="36"/>
      <c r="I47" s="36"/>
      <c r="J47" s="36"/>
      <c r="K47" s="3">
        <f t="shared" si="1"/>
        <v>0</v>
      </c>
    </row>
    <row r="48" spans="1:11" ht="12.75">
      <c r="A48" s="47"/>
      <c r="B48" s="42"/>
      <c r="C48" s="45"/>
      <c r="D48" s="45"/>
      <c r="E48" s="46"/>
      <c r="F48" s="33"/>
      <c r="G48" s="4"/>
      <c r="H48" s="2"/>
      <c r="I48" s="3"/>
      <c r="J48" s="3"/>
      <c r="K48" s="3"/>
    </row>
    <row r="49" spans="1:11" ht="12.75">
      <c r="A49" s="49" t="s">
        <v>32</v>
      </c>
      <c r="B49" s="42" t="s">
        <v>1</v>
      </c>
      <c r="C49" s="45">
        <v>1</v>
      </c>
      <c r="D49" s="52">
        <v>30.02</v>
      </c>
      <c r="E49" s="46">
        <f>(C49*D49)</f>
        <v>30.02</v>
      </c>
      <c r="F49" s="33"/>
      <c r="G49" s="5" t="s">
        <v>32</v>
      </c>
      <c r="H49" s="2"/>
      <c r="I49" s="3"/>
      <c r="J49" s="3"/>
      <c r="K49" s="3"/>
    </row>
    <row r="50" spans="1:11" ht="12.75">
      <c r="A50" s="47"/>
      <c r="B50" s="42"/>
      <c r="C50" s="45"/>
      <c r="D50" s="45"/>
      <c r="E50" s="46"/>
      <c r="F50" s="33"/>
      <c r="G50" s="36"/>
      <c r="H50" s="36"/>
      <c r="I50" s="36"/>
      <c r="J50" s="36"/>
      <c r="K50" s="3">
        <f>(I50*J50)</f>
        <v>0</v>
      </c>
    </row>
    <row r="51" spans="1:11" ht="12.75">
      <c r="A51" s="47"/>
      <c r="B51" s="42"/>
      <c r="C51" s="45"/>
      <c r="D51" s="45"/>
      <c r="E51" s="46"/>
      <c r="F51" s="33"/>
      <c r="G51" s="36"/>
      <c r="H51" s="36"/>
      <c r="I51" s="36"/>
      <c r="J51" s="36"/>
      <c r="K51" s="3">
        <f>(I51*J51)</f>
        <v>0</v>
      </c>
    </row>
    <row r="52" spans="1:11" ht="12.75">
      <c r="A52" s="49"/>
      <c r="B52" s="42"/>
      <c r="C52" s="45"/>
      <c r="D52" s="45"/>
      <c r="E52" s="46"/>
      <c r="F52" s="33"/>
      <c r="G52" s="5"/>
      <c r="H52" s="2"/>
      <c r="I52" s="3"/>
      <c r="J52" s="3"/>
      <c r="K52" s="3"/>
    </row>
    <row r="53" spans="1:11" ht="12.75">
      <c r="A53" s="49" t="s">
        <v>33</v>
      </c>
      <c r="B53" s="42" t="s">
        <v>1</v>
      </c>
      <c r="C53" s="45">
        <v>0</v>
      </c>
      <c r="D53" s="45">
        <v>0</v>
      </c>
      <c r="E53" s="46">
        <f>(C53*D53)</f>
        <v>0</v>
      </c>
      <c r="F53" s="33"/>
      <c r="G53" s="5" t="s">
        <v>33</v>
      </c>
      <c r="H53" s="2"/>
      <c r="I53" s="3"/>
      <c r="J53" s="3"/>
      <c r="K53" s="3"/>
    </row>
    <row r="54" spans="1:11" ht="12.75">
      <c r="A54" s="47"/>
      <c r="B54" s="42"/>
      <c r="C54" s="45"/>
      <c r="D54" s="45"/>
      <c r="E54" s="46"/>
      <c r="F54" s="33"/>
      <c r="G54" s="36"/>
      <c r="H54" s="36"/>
      <c r="I54" s="36"/>
      <c r="J54" s="36"/>
      <c r="K54" s="3">
        <f>(I54*J54)</f>
        <v>0</v>
      </c>
    </row>
    <row r="55" spans="1:11" ht="12.75">
      <c r="A55" s="47"/>
      <c r="B55" s="42"/>
      <c r="C55" s="45"/>
      <c r="D55" s="45"/>
      <c r="E55" s="46"/>
      <c r="F55" s="33"/>
      <c r="G55" s="36"/>
      <c r="H55" s="36"/>
      <c r="I55" s="36"/>
      <c r="J55" s="36"/>
      <c r="K55" s="3">
        <f>(I55*J55)</f>
        <v>0</v>
      </c>
    </row>
    <row r="56" spans="1:11" s="17" customFormat="1" ht="12.75">
      <c r="A56" s="53"/>
      <c r="B56" s="54"/>
      <c r="C56" s="55"/>
      <c r="D56" s="55"/>
      <c r="E56" s="56"/>
      <c r="F56" s="34"/>
      <c r="G56" s="14"/>
      <c r="H56" s="15"/>
      <c r="I56" s="16"/>
      <c r="J56" s="16"/>
      <c r="K56" s="16"/>
    </row>
    <row r="57" spans="1:11" ht="12.75">
      <c r="A57" s="49" t="s">
        <v>37</v>
      </c>
      <c r="B57" s="42"/>
      <c r="C57" s="45"/>
      <c r="D57" s="45"/>
      <c r="E57" s="46"/>
      <c r="F57" s="33"/>
      <c r="G57" s="5" t="s">
        <v>37</v>
      </c>
      <c r="H57" s="2"/>
      <c r="I57" s="3"/>
      <c r="J57" s="3"/>
      <c r="K57" s="3"/>
    </row>
    <row r="58" spans="1:11" ht="12.75">
      <c r="A58" s="49" t="s">
        <v>35</v>
      </c>
      <c r="B58" s="42" t="s">
        <v>34</v>
      </c>
      <c r="C58" s="52">
        <v>6.19</v>
      </c>
      <c r="D58" s="52">
        <v>3.47</v>
      </c>
      <c r="E58" s="46">
        <f>(C58*D58)</f>
        <v>21.479300000000002</v>
      </c>
      <c r="F58" s="33"/>
      <c r="G58" s="5" t="s">
        <v>35</v>
      </c>
      <c r="H58" s="2" t="s">
        <v>34</v>
      </c>
      <c r="I58" s="36"/>
      <c r="J58" s="36"/>
      <c r="K58" s="3">
        <f>(I58*J58)</f>
        <v>0</v>
      </c>
    </row>
    <row r="59" spans="1:11" ht="12.75">
      <c r="A59" s="49" t="s">
        <v>36</v>
      </c>
      <c r="B59" s="42" t="s">
        <v>34</v>
      </c>
      <c r="C59" s="52">
        <v>1.05</v>
      </c>
      <c r="D59" s="52">
        <v>3.15</v>
      </c>
      <c r="E59" s="46">
        <f>(C59*D59)</f>
        <v>3.3075</v>
      </c>
      <c r="F59" s="33"/>
      <c r="G59" s="5" t="s">
        <v>36</v>
      </c>
      <c r="H59" s="2" t="s">
        <v>34</v>
      </c>
      <c r="I59" s="36"/>
      <c r="J59" s="36"/>
      <c r="K59" s="3">
        <f>(I59*J59)</f>
        <v>0</v>
      </c>
    </row>
    <row r="60" spans="1:11" ht="12.75">
      <c r="A60" s="49" t="s">
        <v>38</v>
      </c>
      <c r="B60" s="42" t="s">
        <v>34</v>
      </c>
      <c r="C60" s="52">
        <v>0</v>
      </c>
      <c r="D60" s="52">
        <v>0</v>
      </c>
      <c r="E60" s="46">
        <f>(C60*D60)</f>
        <v>0</v>
      </c>
      <c r="F60" s="33"/>
      <c r="G60" s="5" t="s">
        <v>38</v>
      </c>
      <c r="H60" s="2" t="s">
        <v>34</v>
      </c>
      <c r="I60" s="36"/>
      <c r="J60" s="36"/>
      <c r="K60" s="3">
        <f>(I60*J60)</f>
        <v>0</v>
      </c>
    </row>
    <row r="61" spans="1:11" ht="12.75">
      <c r="A61" s="49" t="s">
        <v>13</v>
      </c>
      <c r="B61" s="42" t="s">
        <v>39</v>
      </c>
      <c r="C61" s="52">
        <v>0</v>
      </c>
      <c r="D61" s="52">
        <v>0</v>
      </c>
      <c r="E61" s="46">
        <f>(C61*D61)</f>
        <v>0</v>
      </c>
      <c r="F61" s="33"/>
      <c r="G61" s="5" t="s">
        <v>13</v>
      </c>
      <c r="H61" s="2" t="s">
        <v>39</v>
      </c>
      <c r="I61" s="36"/>
      <c r="J61" s="36"/>
      <c r="K61" s="3">
        <f>(I61*J61)</f>
        <v>0</v>
      </c>
    </row>
    <row r="62" spans="1:11" ht="12.75">
      <c r="A62" s="49" t="s">
        <v>14</v>
      </c>
      <c r="B62" s="42" t="s">
        <v>1</v>
      </c>
      <c r="C62" s="52">
        <v>1</v>
      </c>
      <c r="D62" s="52">
        <f>(E58+E59+E60)*0.15</f>
        <v>3.71802</v>
      </c>
      <c r="E62" s="46">
        <f>(C62*D62)</f>
        <v>3.71802</v>
      </c>
      <c r="F62" s="33"/>
      <c r="G62" s="5" t="s">
        <v>14</v>
      </c>
      <c r="H62" s="2" t="s">
        <v>1</v>
      </c>
      <c r="I62" s="36"/>
      <c r="J62" s="36"/>
      <c r="K62" s="3">
        <f>(I62*J62)</f>
        <v>0</v>
      </c>
    </row>
    <row r="63" spans="1:11" ht="12.75">
      <c r="A63" s="49"/>
      <c r="B63" s="42"/>
      <c r="C63" s="45"/>
      <c r="D63" s="46"/>
      <c r="F63" s="33"/>
      <c r="G63" s="5"/>
      <c r="H63" s="2"/>
      <c r="I63" s="3"/>
      <c r="J63" s="3"/>
      <c r="K63" s="3"/>
    </row>
    <row r="64" spans="1:11" ht="12.75">
      <c r="A64" s="59" t="s">
        <v>40</v>
      </c>
      <c r="B64" s="75"/>
      <c r="C64" s="75"/>
      <c r="D64" s="75"/>
      <c r="E64" s="43"/>
      <c r="F64" s="32"/>
      <c r="G64" s="5" t="s">
        <v>40</v>
      </c>
      <c r="H64" s="2"/>
      <c r="I64" s="2"/>
      <c r="J64" s="2"/>
      <c r="K64" s="2"/>
    </row>
    <row r="65" spans="1:11" ht="12.75">
      <c r="A65" s="59" t="s">
        <v>41</v>
      </c>
      <c r="B65" s="75" t="s">
        <v>1</v>
      </c>
      <c r="C65" s="52">
        <v>1</v>
      </c>
      <c r="D65" s="52">
        <v>14.07</v>
      </c>
      <c r="E65" s="46">
        <f>(C65*D65)</f>
        <v>14.07</v>
      </c>
      <c r="F65" s="33"/>
      <c r="G65" s="5" t="s">
        <v>41</v>
      </c>
      <c r="H65" s="2" t="s">
        <v>1</v>
      </c>
      <c r="I65" s="36"/>
      <c r="J65" s="36"/>
      <c r="K65" s="3">
        <f>(I65*J65)</f>
        <v>0</v>
      </c>
    </row>
    <row r="66" spans="1:11" ht="12.75">
      <c r="A66" s="59" t="s">
        <v>42</v>
      </c>
      <c r="B66" s="75" t="s">
        <v>1</v>
      </c>
      <c r="C66" s="52">
        <v>1</v>
      </c>
      <c r="D66" s="52">
        <v>9.73</v>
      </c>
      <c r="E66" s="46">
        <f>(C66*D66)</f>
        <v>9.73</v>
      </c>
      <c r="F66" s="33"/>
      <c r="G66" s="5" t="s">
        <v>42</v>
      </c>
      <c r="H66" s="2" t="s">
        <v>1</v>
      </c>
      <c r="I66" s="36"/>
      <c r="J66" s="36"/>
      <c r="K66" s="3">
        <f>(I66*J66)</f>
        <v>0</v>
      </c>
    </row>
    <row r="67" spans="1:11" ht="12.75">
      <c r="A67" s="59"/>
      <c r="B67" s="75"/>
      <c r="C67" s="52"/>
      <c r="D67" s="52"/>
      <c r="E67" s="74"/>
      <c r="F67" s="33"/>
      <c r="G67" s="5"/>
      <c r="H67" s="2"/>
      <c r="I67" s="36"/>
      <c r="J67" s="36"/>
      <c r="K67" s="3">
        <f>(I67*J67)</f>
        <v>0</v>
      </c>
    </row>
    <row r="68" spans="1:11" ht="12.75">
      <c r="A68" s="49"/>
      <c r="B68" s="42"/>
      <c r="C68" s="45"/>
      <c r="D68" s="46"/>
      <c r="F68" s="33"/>
      <c r="G68" s="5"/>
      <c r="H68" s="2"/>
      <c r="I68" s="28"/>
      <c r="J68" s="28"/>
      <c r="K68" s="3"/>
    </row>
    <row r="69" spans="1:11" ht="14.25">
      <c r="A69" s="49"/>
      <c r="B69" s="42"/>
      <c r="C69" s="45"/>
      <c r="D69" s="45"/>
      <c r="E69" s="46"/>
      <c r="F69" s="33"/>
      <c r="G69" s="7" t="s">
        <v>103</v>
      </c>
      <c r="H69" s="2" t="s">
        <v>1</v>
      </c>
      <c r="I69" s="36"/>
      <c r="J69" s="36"/>
      <c r="K69" s="3">
        <f>(I69*J69)</f>
        <v>0</v>
      </c>
    </row>
    <row r="70" spans="1:11" ht="12.75">
      <c r="A70" s="49"/>
      <c r="B70" s="42"/>
      <c r="C70" s="45"/>
      <c r="D70" s="45"/>
      <c r="E70" s="46"/>
      <c r="F70" s="33"/>
      <c r="G70" s="5"/>
      <c r="H70" s="2"/>
      <c r="I70" s="3"/>
      <c r="J70" s="3"/>
      <c r="K70" s="3"/>
    </row>
    <row r="71" spans="1:11" ht="12.75">
      <c r="A71" s="47" t="s">
        <v>11</v>
      </c>
      <c r="B71" s="42"/>
      <c r="C71" s="45"/>
      <c r="D71" s="45"/>
      <c r="E71" s="46">
        <f>SUM(E30:E67)</f>
        <v>376.01282</v>
      </c>
      <c r="F71" s="33"/>
      <c r="G71" s="4" t="s">
        <v>11</v>
      </c>
      <c r="H71" s="2"/>
      <c r="I71" s="3"/>
      <c r="J71" s="3"/>
      <c r="K71" s="3">
        <f>SUM(K30:K69)</f>
        <v>0</v>
      </c>
    </row>
    <row r="72" spans="1:11" ht="12.75">
      <c r="A72" s="49"/>
      <c r="B72" s="42"/>
      <c r="C72" s="45"/>
      <c r="D72" s="45"/>
      <c r="E72" s="46"/>
      <c r="F72" s="33"/>
      <c r="G72" s="5"/>
      <c r="H72" s="2"/>
      <c r="I72" s="3"/>
      <c r="J72" s="3"/>
      <c r="K72" s="3"/>
    </row>
    <row r="73" spans="1:11" ht="12.75">
      <c r="A73" s="47" t="s">
        <v>7</v>
      </c>
      <c r="B73" s="42" t="s">
        <v>1</v>
      </c>
      <c r="C73" s="45">
        <f>(E71)</f>
        <v>376.01282</v>
      </c>
      <c r="D73" s="57">
        <v>0.0399</v>
      </c>
      <c r="E73" s="46">
        <f>(C73*D73)/2</f>
        <v>7.501455758999999</v>
      </c>
      <c r="F73" s="33"/>
      <c r="G73" s="4" t="s">
        <v>7</v>
      </c>
      <c r="H73" s="2" t="s">
        <v>1</v>
      </c>
      <c r="I73" s="69"/>
      <c r="J73" s="68">
        <f>(K71)</f>
        <v>0</v>
      </c>
      <c r="K73" s="45">
        <f>(I73*J73)/2</f>
        <v>0</v>
      </c>
    </row>
    <row r="74" spans="1:11" ht="12.75">
      <c r="A74" s="47"/>
      <c r="B74" s="42"/>
      <c r="C74" s="45"/>
      <c r="D74" s="57"/>
      <c r="E74" s="46"/>
      <c r="F74" s="33"/>
      <c r="G74" s="65" t="s">
        <v>114</v>
      </c>
      <c r="H74" s="2"/>
      <c r="I74" s="28"/>
      <c r="J74" s="66"/>
      <c r="K74" s="45"/>
    </row>
    <row r="75" spans="1:11" ht="12.75">
      <c r="A75" s="47"/>
      <c r="B75" s="42"/>
      <c r="C75" s="45"/>
      <c r="D75" s="57"/>
      <c r="E75" s="46"/>
      <c r="F75" s="33"/>
      <c r="G75" s="4"/>
      <c r="H75" s="2"/>
      <c r="I75" s="3"/>
      <c r="J75" s="8"/>
      <c r="K75" s="3"/>
    </row>
    <row r="76" spans="1:11" ht="12.75">
      <c r="A76" s="76" t="s">
        <v>58</v>
      </c>
      <c r="B76" s="42"/>
      <c r="C76" s="45"/>
      <c r="D76" s="57"/>
      <c r="E76" s="60">
        <f>SUM(E71:E75)</f>
        <v>383.514275759</v>
      </c>
      <c r="F76" s="33"/>
      <c r="G76" s="76" t="s">
        <v>58</v>
      </c>
      <c r="H76" s="2"/>
      <c r="I76" s="3"/>
      <c r="J76" s="8"/>
      <c r="K76" s="10">
        <f>SUM(K71:K75)</f>
        <v>0</v>
      </c>
    </row>
    <row r="77" spans="1:11" ht="12.75">
      <c r="A77" s="47"/>
      <c r="B77" s="42"/>
      <c r="C77" s="45"/>
      <c r="D77" s="57"/>
      <c r="E77" s="46"/>
      <c r="F77" s="33"/>
      <c r="G77" s="77"/>
      <c r="H77" s="2"/>
      <c r="I77" s="3"/>
      <c r="J77" s="8"/>
      <c r="K77" s="10"/>
    </row>
    <row r="78" spans="1:11" ht="12.75">
      <c r="A78" s="76" t="s">
        <v>61</v>
      </c>
      <c r="B78" s="42"/>
      <c r="C78" s="45"/>
      <c r="D78" s="57"/>
      <c r="E78" s="60">
        <f>(E76/C19)</f>
        <v>2.4742856500580643</v>
      </c>
      <c r="F78" s="33"/>
      <c r="G78" s="76" t="s">
        <v>61</v>
      </c>
      <c r="H78" s="42"/>
      <c r="I78" s="45"/>
      <c r="J78" s="57"/>
      <c r="K78" s="60" t="e">
        <f>(K76/I19)</f>
        <v>#DIV/0!</v>
      </c>
    </row>
    <row r="79" spans="1:11" ht="12.75">
      <c r="A79" s="47"/>
      <c r="B79" s="42"/>
      <c r="C79" s="45"/>
      <c r="D79" s="57"/>
      <c r="E79" s="46"/>
      <c r="F79" s="33"/>
      <c r="G79" s="4"/>
      <c r="H79" s="2"/>
      <c r="I79" s="3"/>
      <c r="J79" s="8"/>
      <c r="K79" s="3"/>
    </row>
    <row r="80" spans="1:11" ht="12.75">
      <c r="A80" s="44" t="s">
        <v>8</v>
      </c>
      <c r="B80" s="42"/>
      <c r="C80" s="45"/>
      <c r="D80" s="45"/>
      <c r="E80" s="46"/>
      <c r="F80" s="33"/>
      <c r="G80" s="9" t="s">
        <v>8</v>
      </c>
      <c r="H80" s="2"/>
      <c r="I80" s="3"/>
      <c r="J80" s="3"/>
      <c r="K80" s="3"/>
    </row>
    <row r="81" spans="1:11" ht="12.75">
      <c r="A81" s="49"/>
      <c r="B81" s="42"/>
      <c r="C81" s="45"/>
      <c r="D81" s="45"/>
      <c r="E81" s="46"/>
      <c r="F81" s="33"/>
      <c r="G81" s="5"/>
      <c r="H81" s="2"/>
      <c r="I81" s="3"/>
      <c r="J81" s="3"/>
      <c r="K81" s="3"/>
    </row>
    <row r="82" spans="1:11" s="1" customFormat="1" ht="12.75">
      <c r="A82" s="48"/>
      <c r="B82" s="111" t="s">
        <v>2</v>
      </c>
      <c r="C82" s="111" t="s">
        <v>3</v>
      </c>
      <c r="D82" s="111" t="s">
        <v>4</v>
      </c>
      <c r="E82" s="38" t="s">
        <v>5</v>
      </c>
      <c r="F82" s="31"/>
      <c r="H82" s="12" t="s">
        <v>2</v>
      </c>
      <c r="I82" s="12" t="s">
        <v>3</v>
      </c>
      <c r="J82" s="12" t="s">
        <v>4</v>
      </c>
      <c r="K82" s="12" t="s">
        <v>5</v>
      </c>
    </row>
    <row r="83" spans="1:11" s="1" customFormat="1" ht="12.75">
      <c r="A83" s="58"/>
      <c r="B83" s="111"/>
      <c r="C83" s="111"/>
      <c r="D83" s="111" t="s">
        <v>0</v>
      </c>
      <c r="E83" s="38" t="s">
        <v>6</v>
      </c>
      <c r="F83" s="31"/>
      <c r="G83" s="6"/>
      <c r="H83" s="12"/>
      <c r="I83" s="12"/>
      <c r="J83" s="12" t="s">
        <v>0</v>
      </c>
      <c r="K83" s="12" t="s">
        <v>6</v>
      </c>
    </row>
    <row r="84" spans="1:11" ht="12.75">
      <c r="A84" s="58"/>
      <c r="B84" s="42"/>
      <c r="C84" s="45"/>
      <c r="D84" s="45"/>
      <c r="E84" s="46"/>
      <c r="F84" s="33"/>
      <c r="G84" s="6"/>
      <c r="H84" s="2"/>
      <c r="I84" s="3"/>
      <c r="J84" s="3"/>
      <c r="K84" s="3"/>
    </row>
    <row r="85" spans="1:11" ht="12.75">
      <c r="A85" s="59" t="s">
        <v>64</v>
      </c>
      <c r="B85" s="42" t="s">
        <v>43</v>
      </c>
      <c r="C85" s="45">
        <v>0</v>
      </c>
      <c r="D85" s="45">
        <v>0</v>
      </c>
      <c r="E85" s="46">
        <f>(C85*D85)</f>
        <v>0</v>
      </c>
      <c r="F85" s="33"/>
      <c r="G85" s="7" t="s">
        <v>115</v>
      </c>
      <c r="H85" s="2" t="s">
        <v>43</v>
      </c>
      <c r="I85" s="69"/>
      <c r="J85" s="67">
        <f>(K22)</f>
        <v>0</v>
      </c>
      <c r="K85" s="3">
        <f>(I85*J85)</f>
        <v>0</v>
      </c>
    </row>
    <row r="86" spans="1:11" ht="12.75">
      <c r="A86" s="59"/>
      <c r="B86" s="42"/>
      <c r="C86" s="45"/>
      <c r="D86" s="45"/>
      <c r="E86" s="46"/>
      <c r="F86" s="33"/>
      <c r="G86" s="7"/>
      <c r="H86" s="2"/>
      <c r="I86" s="66"/>
      <c r="J86" s="28"/>
      <c r="K86" s="3"/>
    </row>
    <row r="87" spans="1:11" ht="12.75">
      <c r="A87" s="59" t="s">
        <v>112</v>
      </c>
      <c r="B87" s="42" t="s">
        <v>113</v>
      </c>
      <c r="C87" s="45">
        <v>1</v>
      </c>
      <c r="D87" s="45">
        <f>(E71)*0.05</f>
        <v>18.800641</v>
      </c>
      <c r="E87" s="46">
        <f>(C87*D87)</f>
        <v>18.800641</v>
      </c>
      <c r="F87" s="33"/>
      <c r="G87" s="59" t="s">
        <v>118</v>
      </c>
      <c r="H87" s="42" t="s">
        <v>113</v>
      </c>
      <c r="I87" s="69"/>
      <c r="J87" s="67">
        <f>(K71)</f>
        <v>0</v>
      </c>
      <c r="K87" s="3">
        <f>(I87*J87)</f>
        <v>0</v>
      </c>
    </row>
    <row r="88" spans="1:11" ht="12.75">
      <c r="A88" s="59"/>
      <c r="B88" s="42"/>
      <c r="C88" s="57"/>
      <c r="D88" s="45"/>
      <c r="E88" s="46"/>
      <c r="F88" s="33"/>
      <c r="G88" s="7"/>
      <c r="H88" s="2"/>
      <c r="I88" s="8"/>
      <c r="J88" s="3"/>
      <c r="K88" s="3"/>
    </row>
    <row r="89" spans="1:11" ht="12.75">
      <c r="A89" s="59" t="s">
        <v>54</v>
      </c>
      <c r="B89" s="42" t="s">
        <v>1</v>
      </c>
      <c r="C89" s="56">
        <v>1</v>
      </c>
      <c r="D89" s="56">
        <v>136</v>
      </c>
      <c r="E89" s="46">
        <f>(C89*D89)</f>
        <v>136</v>
      </c>
      <c r="F89" s="33"/>
      <c r="G89" s="7" t="s">
        <v>54</v>
      </c>
      <c r="H89" s="2" t="s">
        <v>1</v>
      </c>
      <c r="I89" s="36"/>
      <c r="J89" s="36"/>
      <c r="K89" s="3">
        <f>(I89*J89)</f>
        <v>0</v>
      </c>
    </row>
    <row r="90" spans="1:11" ht="12.75">
      <c r="A90" s="59"/>
      <c r="B90" s="42"/>
      <c r="C90" s="57"/>
      <c r="D90" s="45"/>
      <c r="E90" s="46"/>
      <c r="F90" s="33"/>
      <c r="G90" s="7"/>
      <c r="H90" s="2"/>
      <c r="I90" s="64"/>
      <c r="J90" s="64"/>
      <c r="K90" s="3"/>
    </row>
    <row r="91" spans="1:11" ht="12.75">
      <c r="A91" s="59" t="s">
        <v>9</v>
      </c>
      <c r="B91" s="42" t="s">
        <v>10</v>
      </c>
      <c r="C91" s="45">
        <v>0.89</v>
      </c>
      <c r="D91" s="45">
        <v>10</v>
      </c>
      <c r="E91" s="46">
        <f>(C91*D91)</f>
        <v>8.9</v>
      </c>
      <c r="F91" s="33"/>
      <c r="G91" s="7" t="s">
        <v>9</v>
      </c>
      <c r="H91" s="2" t="s">
        <v>10</v>
      </c>
      <c r="I91" s="36"/>
      <c r="J91" s="36"/>
      <c r="K91" s="3">
        <f>(I91*J91)</f>
        <v>0</v>
      </c>
    </row>
    <row r="92" spans="1:11" ht="12.75">
      <c r="A92" s="59"/>
      <c r="B92" s="42"/>
      <c r="C92" s="45"/>
      <c r="D92" s="45"/>
      <c r="E92" s="46"/>
      <c r="F92" s="33"/>
      <c r="G92" s="7"/>
      <c r="H92" s="2"/>
      <c r="I92" s="3"/>
      <c r="J92" s="3"/>
      <c r="K92" s="3"/>
    </row>
    <row r="93" spans="1:11" ht="12.75">
      <c r="A93" s="59" t="s">
        <v>44</v>
      </c>
      <c r="B93" s="42"/>
      <c r="C93" s="45"/>
      <c r="D93" s="45"/>
      <c r="E93" s="46"/>
      <c r="F93" s="33"/>
      <c r="G93" s="7" t="s">
        <v>44</v>
      </c>
      <c r="H93" s="2"/>
      <c r="I93" s="3"/>
      <c r="J93" s="3"/>
      <c r="K93" s="3"/>
    </row>
    <row r="94" spans="1:11" ht="12.75">
      <c r="A94" s="49" t="s">
        <v>41</v>
      </c>
      <c r="B94" s="42" t="s">
        <v>1</v>
      </c>
      <c r="C94" s="45">
        <v>1</v>
      </c>
      <c r="D94" s="52">
        <v>10.24</v>
      </c>
      <c r="E94" s="46">
        <f>(C94*D94)</f>
        <v>10.24</v>
      </c>
      <c r="F94" s="33"/>
      <c r="G94" s="5" t="s">
        <v>41</v>
      </c>
      <c r="H94" s="2" t="s">
        <v>1</v>
      </c>
      <c r="I94" s="36"/>
      <c r="J94" s="36"/>
      <c r="K94" s="3">
        <f>(I94*J94)</f>
        <v>0</v>
      </c>
    </row>
    <row r="95" spans="1:11" ht="12.75">
      <c r="A95" s="49" t="s">
        <v>42</v>
      </c>
      <c r="B95" s="42" t="s">
        <v>1</v>
      </c>
      <c r="C95" s="45">
        <v>1</v>
      </c>
      <c r="D95" s="52">
        <v>4.82</v>
      </c>
      <c r="E95" s="46">
        <f>(C95*D95)</f>
        <v>4.82</v>
      </c>
      <c r="F95" s="33"/>
      <c r="G95" s="5" t="s">
        <v>42</v>
      </c>
      <c r="H95" s="2" t="s">
        <v>1</v>
      </c>
      <c r="I95" s="36"/>
      <c r="J95" s="36"/>
      <c r="K95" s="3">
        <f>(I95*J95)</f>
        <v>0</v>
      </c>
    </row>
    <row r="96" spans="1:11" ht="12.75">
      <c r="A96" s="49"/>
      <c r="B96" s="42"/>
      <c r="C96" s="45"/>
      <c r="D96" s="52"/>
      <c r="E96" s="46"/>
      <c r="F96" s="33"/>
      <c r="G96" s="5"/>
      <c r="H96" s="2"/>
      <c r="I96" s="36"/>
      <c r="J96" s="36"/>
      <c r="K96" s="3">
        <f>(I96*J96)</f>
        <v>0</v>
      </c>
    </row>
    <row r="97" spans="1:11" ht="12.75">
      <c r="A97" s="49"/>
      <c r="B97" s="42"/>
      <c r="C97" s="45"/>
      <c r="D97" s="46"/>
      <c r="E97" s="46"/>
      <c r="F97" s="33"/>
      <c r="G97" s="5"/>
      <c r="H97" s="2"/>
      <c r="I97" s="3"/>
      <c r="J97" s="3"/>
      <c r="K97" s="3"/>
    </row>
    <row r="98" spans="1:11" ht="12.75">
      <c r="A98" s="59" t="s">
        <v>45</v>
      </c>
      <c r="B98" s="42"/>
      <c r="C98" s="45"/>
      <c r="D98" s="52"/>
      <c r="E98" s="46"/>
      <c r="F98" s="33"/>
      <c r="G98" s="7" t="s">
        <v>45</v>
      </c>
      <c r="H98" s="2"/>
      <c r="I98" s="3"/>
      <c r="J98" s="3"/>
      <c r="K98" s="3"/>
    </row>
    <row r="99" spans="1:11" ht="12.75">
      <c r="A99" s="49" t="s">
        <v>41</v>
      </c>
      <c r="B99" s="42" t="s">
        <v>1</v>
      </c>
      <c r="C99" s="45">
        <v>1</v>
      </c>
      <c r="D99" s="52">
        <v>13.03</v>
      </c>
      <c r="E99" s="46">
        <f>(C99*D99)</f>
        <v>13.03</v>
      </c>
      <c r="F99" s="33"/>
      <c r="G99" s="5" t="s">
        <v>41</v>
      </c>
      <c r="H99" s="2" t="s">
        <v>1</v>
      </c>
      <c r="I99" s="36"/>
      <c r="J99" s="36"/>
      <c r="K99" s="3">
        <f>(I99*J99)</f>
        <v>0</v>
      </c>
    </row>
    <row r="100" spans="1:11" ht="12.75">
      <c r="A100" s="49" t="s">
        <v>42</v>
      </c>
      <c r="B100" s="42" t="s">
        <v>1</v>
      </c>
      <c r="C100" s="45">
        <v>1</v>
      </c>
      <c r="D100" s="52">
        <v>13.36</v>
      </c>
      <c r="E100" s="46">
        <f>(C100*D100)</f>
        <v>13.36</v>
      </c>
      <c r="F100" s="33"/>
      <c r="G100" s="5" t="s">
        <v>42</v>
      </c>
      <c r="H100" s="2" t="s">
        <v>1</v>
      </c>
      <c r="I100" s="36"/>
      <c r="J100" s="36"/>
      <c r="K100" s="3">
        <f>(I100*J100)</f>
        <v>0</v>
      </c>
    </row>
    <row r="101" spans="1:11" ht="12.75">
      <c r="A101" s="41"/>
      <c r="B101" s="42"/>
      <c r="C101" s="42"/>
      <c r="D101" s="46"/>
      <c r="E101" s="43"/>
      <c r="F101" s="32"/>
      <c r="H101" s="2"/>
      <c r="I101" s="2"/>
      <c r="J101" s="2"/>
      <c r="K101" s="2"/>
    </row>
    <row r="102" spans="1:11" ht="12.75">
      <c r="A102" s="76" t="s">
        <v>65</v>
      </c>
      <c r="B102" s="42"/>
      <c r="C102" s="42"/>
      <c r="D102" s="42"/>
      <c r="E102" s="60">
        <f>SUM(E85:E101)</f>
        <v>205.150641</v>
      </c>
      <c r="F102" s="33"/>
      <c r="G102" s="76" t="s">
        <v>65</v>
      </c>
      <c r="H102" s="2"/>
      <c r="I102" s="2"/>
      <c r="J102" s="2"/>
      <c r="K102" s="10">
        <f>SUM(K85:K101)</f>
        <v>0</v>
      </c>
    </row>
    <row r="103" spans="1:11" ht="12.75">
      <c r="A103" s="41"/>
      <c r="B103" s="42"/>
      <c r="C103" s="42"/>
      <c r="D103" s="42"/>
      <c r="E103" s="43"/>
      <c r="F103" s="32"/>
      <c r="H103" s="2"/>
      <c r="I103" s="2"/>
      <c r="J103" s="2"/>
      <c r="K103" s="2"/>
    </row>
    <row r="104" spans="1:11" ht="12.75">
      <c r="A104" s="48" t="s">
        <v>59</v>
      </c>
      <c r="B104" s="42"/>
      <c r="C104" s="42"/>
      <c r="D104" s="42"/>
      <c r="E104" s="60">
        <f>(E76+E102)</f>
        <v>588.664916759</v>
      </c>
      <c r="F104" s="35"/>
      <c r="G104" s="48" t="s">
        <v>59</v>
      </c>
      <c r="H104" s="2"/>
      <c r="I104" s="2"/>
      <c r="J104" s="2"/>
      <c r="K104" s="10">
        <f>(K76+K102)</f>
        <v>0</v>
      </c>
    </row>
    <row r="105" spans="1:11" ht="12.75">
      <c r="A105" s="48"/>
      <c r="B105" s="42"/>
      <c r="C105" s="42"/>
      <c r="D105" s="42"/>
      <c r="E105" s="60"/>
      <c r="F105" s="35"/>
      <c r="G105" s="1"/>
      <c r="H105" s="2"/>
      <c r="I105" s="2"/>
      <c r="J105" s="2"/>
      <c r="K105" s="10"/>
    </row>
    <row r="106" spans="1:11" ht="12.75">
      <c r="A106" s="58" t="s">
        <v>62</v>
      </c>
      <c r="B106" s="42"/>
      <c r="C106" s="42"/>
      <c r="D106" s="42"/>
      <c r="E106" s="60">
        <f>(E22-E76)</f>
        <v>197.735724241</v>
      </c>
      <c r="F106" s="35"/>
      <c r="G106" s="58" t="s">
        <v>62</v>
      </c>
      <c r="H106" s="42"/>
      <c r="I106" s="42"/>
      <c r="J106" s="42"/>
      <c r="K106" s="60">
        <f>(K22-K76)</f>
        <v>0</v>
      </c>
    </row>
    <row r="107" spans="1:11" ht="12.75">
      <c r="A107" s="76"/>
      <c r="B107" s="42"/>
      <c r="C107" s="42"/>
      <c r="D107" s="42"/>
      <c r="E107" s="60"/>
      <c r="F107" s="35"/>
      <c r="G107" s="76"/>
      <c r="H107" s="42"/>
      <c r="I107" s="42"/>
      <c r="J107" s="42"/>
      <c r="K107" s="60"/>
    </row>
    <row r="108" spans="1:11" ht="12.75">
      <c r="A108" s="48" t="s">
        <v>60</v>
      </c>
      <c r="B108" s="42"/>
      <c r="C108" s="42"/>
      <c r="D108" s="42"/>
      <c r="E108" s="60">
        <f>(E22-E104)</f>
        <v>-7.414916758999993</v>
      </c>
      <c r="F108" s="35"/>
      <c r="G108" s="48" t="s">
        <v>60</v>
      </c>
      <c r="H108" s="2"/>
      <c r="I108" s="2"/>
      <c r="J108" s="2"/>
      <c r="K108" s="10">
        <f>(K22-K104)</f>
        <v>0</v>
      </c>
    </row>
    <row r="109" spans="1:11" ht="12.75">
      <c r="A109" s="1"/>
      <c r="E109" s="19"/>
      <c r="F109" s="32"/>
      <c r="G109" s="29"/>
      <c r="H109" s="2"/>
      <c r="I109" s="2"/>
      <c r="J109" s="2"/>
      <c r="K109" s="10"/>
    </row>
    <row r="110" spans="1:11" ht="12.75">
      <c r="A110" s="1" t="s">
        <v>57</v>
      </c>
      <c r="B110" s="2" t="s">
        <v>55</v>
      </c>
      <c r="E110" s="70">
        <f>(E104)/C19</f>
        <v>3.7978381726387096</v>
      </c>
      <c r="F110" s="32"/>
      <c r="G110" s="1" t="s">
        <v>57</v>
      </c>
      <c r="H110" s="2" t="s">
        <v>55</v>
      </c>
      <c r="I110" s="2"/>
      <c r="J110" s="2"/>
      <c r="K110" s="19" t="e">
        <f>(K104)/I19</f>
        <v>#DIV/0!</v>
      </c>
    </row>
    <row r="111" spans="1:11" ht="12.75">
      <c r="A111" s="1"/>
      <c r="E111" s="19"/>
      <c r="F111" s="71"/>
      <c r="G111" s="1"/>
      <c r="H111" s="2"/>
      <c r="I111" s="2"/>
      <c r="J111" s="2"/>
      <c r="K111" s="19"/>
    </row>
    <row r="112" spans="1:11" ht="12.75">
      <c r="A112" s="1"/>
      <c r="E112" s="19"/>
      <c r="F112" s="71"/>
      <c r="G112" s="1"/>
      <c r="H112" s="2"/>
      <c r="I112" s="2"/>
      <c r="J112" s="2"/>
      <c r="K112" s="19"/>
    </row>
    <row r="113" spans="1:11" ht="14.25">
      <c r="A113" s="130" t="s">
        <v>164</v>
      </c>
      <c r="E113" s="19"/>
      <c r="F113" s="71"/>
      <c r="G113" s="1"/>
      <c r="H113" s="2"/>
      <c r="I113" s="2"/>
      <c r="J113" s="2"/>
      <c r="K113" s="19"/>
    </row>
    <row r="114" spans="1:11" ht="14.25">
      <c r="A114" s="130"/>
      <c r="E114" s="19"/>
      <c r="F114" s="71"/>
      <c r="G114" s="1"/>
      <c r="H114" s="2"/>
      <c r="I114" s="2"/>
      <c r="J114" s="2"/>
      <c r="K114" s="19"/>
    </row>
    <row r="115" spans="1:11" ht="14.25">
      <c r="A115" s="130" t="s">
        <v>142</v>
      </c>
      <c r="E115" s="19"/>
      <c r="F115" s="71"/>
      <c r="G115" s="1"/>
      <c r="H115" s="2"/>
      <c r="I115" s="2"/>
      <c r="J115" s="2"/>
      <c r="K115" s="19"/>
    </row>
    <row r="116" spans="1:11" ht="14.25">
      <c r="A116" s="112"/>
      <c r="E116" s="19"/>
      <c r="F116" s="71"/>
      <c r="G116" s="1"/>
      <c r="H116" s="2"/>
      <c r="I116" s="2"/>
      <c r="J116" s="2"/>
      <c r="K116" s="19"/>
    </row>
    <row r="117" spans="1:11" ht="14.25">
      <c r="A117" s="122" t="s">
        <v>159</v>
      </c>
      <c r="E117" s="19"/>
      <c r="F117" s="19"/>
      <c r="G117" s="1"/>
      <c r="H117" s="2"/>
      <c r="I117" s="2"/>
      <c r="J117" s="2"/>
      <c r="K117" s="10"/>
    </row>
    <row r="118" spans="1:11" ht="12.75">
      <c r="A118" s="18" t="s">
        <v>158</v>
      </c>
      <c r="E118" s="19"/>
      <c r="F118" s="19"/>
      <c r="G118" s="1"/>
      <c r="H118" s="2"/>
      <c r="I118" s="2"/>
      <c r="J118" s="2"/>
      <c r="K118" s="10"/>
    </row>
    <row r="119" spans="1:7" ht="12.75">
      <c r="A119" s="72" t="s">
        <v>157</v>
      </c>
      <c r="E119" s="3"/>
      <c r="F119" s="3"/>
      <c r="G119" s="1"/>
    </row>
    <row r="120" spans="1:7" ht="12.75">
      <c r="A120" s="61"/>
      <c r="E120" s="3"/>
      <c r="F120" s="3"/>
      <c r="G120" s="1"/>
    </row>
    <row r="121" spans="1:7" ht="12.75">
      <c r="A121" s="18" t="s">
        <v>146</v>
      </c>
      <c r="E121" s="3"/>
      <c r="F121" s="3"/>
      <c r="G121" s="1"/>
    </row>
    <row r="122" ht="12.75">
      <c r="A122" t="s">
        <v>15</v>
      </c>
    </row>
    <row r="126" ht="12.75"/>
    <row r="127" ht="12.75"/>
    <row r="128" ht="12.75"/>
    <row r="129" ht="12.75"/>
    <row r="130" ht="12.75"/>
    <row r="131" ht="12.75"/>
    <row r="132" ht="12.75"/>
  </sheetData>
  <sheetProtection password="C610" sheet="1"/>
  <mergeCells count="1">
    <mergeCell ref="J2:J4"/>
  </mergeCells>
  <hyperlinks>
    <hyperlink ref="A119" r:id="rId1" display="  Wisconsin's 2013 Custom Rate Guide.  "/>
  </hyperlinks>
  <printOptions/>
  <pageMargins left="0.75" right="0.75" top="1" bottom="1" header="0.5" footer="0.5"/>
  <pageSetup horizontalDpi="300" verticalDpi="300" orientation="landscape" scale="73" r:id="rId3"/>
  <rowBreaks count="2" manualBreakCount="2">
    <brk id="48" max="10" man="1"/>
    <brk id="79" max="10" man="1"/>
  </rowBreaks>
  <ignoredErrors>
    <ignoredError sqref="K73 K76 K78 K11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9"/>
  <sheetViews>
    <sheetView tabSelected="1" zoomScale="75" zoomScaleNormal="75" zoomScalePageLayoutView="0" workbookViewId="0" topLeftCell="A79">
      <selection activeCell="M128" sqref="M128"/>
    </sheetView>
  </sheetViews>
  <sheetFormatPr defaultColWidth="9.140625" defaultRowHeight="12.75"/>
  <cols>
    <col min="1" max="1" width="40.00390625" style="0" customWidth="1"/>
    <col min="2" max="2" width="18.57421875" style="2" customWidth="1"/>
    <col min="3" max="3" width="10.140625" style="2" customWidth="1"/>
    <col min="4" max="5" width="11.421875" style="2" customWidth="1"/>
    <col min="6" max="6" width="3.140625" style="2" customWidth="1"/>
    <col min="7" max="7" width="44.57421875" style="0" customWidth="1"/>
    <col min="8" max="8" width="20.8515625" style="0" customWidth="1"/>
    <col min="9" max="9" width="10.140625" style="0" customWidth="1"/>
  </cols>
  <sheetData>
    <row r="1" ht="12.75"/>
    <row r="2" ht="12.75">
      <c r="J2" s="147"/>
    </row>
    <row r="3" ht="12.75">
      <c r="J3" s="147"/>
    </row>
    <row r="4" ht="12.75">
      <c r="J4" s="147"/>
    </row>
    <row r="5" ht="12.75"/>
    <row r="6" spans="1:7" ht="18">
      <c r="A6" s="25" t="s">
        <v>147</v>
      </c>
      <c r="G6" s="1"/>
    </row>
    <row r="7" spans="1:7" ht="12.75">
      <c r="A7" s="1"/>
      <c r="G7" s="1"/>
    </row>
    <row r="8" spans="1:7" ht="12.75">
      <c r="A8" s="1"/>
      <c r="G8" s="1"/>
    </row>
    <row r="9" spans="1:7" ht="15.75">
      <c r="A9" s="22" t="s">
        <v>49</v>
      </c>
      <c r="B9" s="24"/>
      <c r="G9" s="11"/>
    </row>
    <row r="10" spans="1:7" ht="12.75">
      <c r="A10" s="11"/>
      <c r="G10" s="11"/>
    </row>
    <row r="11" spans="1:7" ht="15.75">
      <c r="A11" s="23" t="s">
        <v>46</v>
      </c>
      <c r="G11" s="23" t="s">
        <v>47</v>
      </c>
    </row>
    <row r="12" spans="1:7" ht="12.75">
      <c r="A12" s="11"/>
      <c r="G12" s="11"/>
    </row>
    <row r="13" spans="1:11" ht="12.75">
      <c r="A13" s="37"/>
      <c r="B13" s="38" t="s">
        <v>2</v>
      </c>
      <c r="C13" s="38" t="s">
        <v>3</v>
      </c>
      <c r="D13" s="38" t="s">
        <v>4</v>
      </c>
      <c r="E13" s="62" t="s">
        <v>5</v>
      </c>
      <c r="F13" s="38"/>
      <c r="G13" s="78"/>
      <c r="H13" s="12" t="s">
        <v>2</v>
      </c>
      <c r="I13" s="12" t="s">
        <v>3</v>
      </c>
      <c r="J13" s="12" t="s">
        <v>4</v>
      </c>
      <c r="K13" s="12" t="s">
        <v>5</v>
      </c>
    </row>
    <row r="14" spans="1:11" ht="13.5" thickBot="1">
      <c r="A14" s="39"/>
      <c r="B14" s="40"/>
      <c r="C14" s="40"/>
      <c r="D14" s="40" t="s">
        <v>0</v>
      </c>
      <c r="E14" s="63" t="s">
        <v>6</v>
      </c>
      <c r="F14" s="38"/>
      <c r="G14" s="79"/>
      <c r="H14" s="27"/>
      <c r="I14" s="27"/>
      <c r="J14" s="27" t="s">
        <v>0</v>
      </c>
      <c r="K14" s="27" t="s">
        <v>6</v>
      </c>
    </row>
    <row r="15" spans="5:11" ht="12.75">
      <c r="E15" s="80"/>
      <c r="F15" s="71"/>
      <c r="G15" s="78"/>
      <c r="H15" s="2"/>
      <c r="I15" s="2"/>
      <c r="J15" s="2"/>
      <c r="K15" s="2"/>
    </row>
    <row r="16" spans="1:11" ht="12.75">
      <c r="A16" s="9" t="s">
        <v>48</v>
      </c>
      <c r="E16" s="80"/>
      <c r="F16" s="71"/>
      <c r="G16" s="81" t="s">
        <v>48</v>
      </c>
      <c r="H16" s="2"/>
      <c r="I16" s="2"/>
      <c r="J16" s="2"/>
      <c r="K16" s="2"/>
    </row>
    <row r="17" spans="5:11" ht="12.75">
      <c r="E17" s="80"/>
      <c r="F17" s="71"/>
      <c r="G17" s="78"/>
      <c r="H17" s="2"/>
      <c r="I17" s="2"/>
      <c r="J17" s="2"/>
      <c r="K17" s="2"/>
    </row>
    <row r="18" spans="1:11" ht="12.75">
      <c r="A18" t="s">
        <v>17</v>
      </c>
      <c r="B18" s="2" t="s">
        <v>16</v>
      </c>
      <c r="C18" s="3">
        <v>181</v>
      </c>
      <c r="D18" s="3">
        <v>3.75</v>
      </c>
      <c r="E18" s="82">
        <f>(C18*D18)</f>
        <v>678.75</v>
      </c>
      <c r="F18" s="83"/>
      <c r="G18" s="78" t="s">
        <v>17</v>
      </c>
      <c r="H18" s="2" t="s">
        <v>16</v>
      </c>
      <c r="I18" s="36">
        <v>165</v>
      </c>
      <c r="J18" s="36">
        <v>3.25</v>
      </c>
      <c r="K18" s="3">
        <f>(I18*J18)</f>
        <v>536.25</v>
      </c>
    </row>
    <row r="19" spans="1:11" ht="14.25">
      <c r="A19" t="s">
        <v>90</v>
      </c>
      <c r="B19" s="2" t="s">
        <v>16</v>
      </c>
      <c r="C19" s="3">
        <v>0</v>
      </c>
      <c r="D19" s="3">
        <v>0</v>
      </c>
      <c r="E19" s="82">
        <f>(C19*D19)</f>
        <v>0</v>
      </c>
      <c r="F19" s="83"/>
      <c r="G19" s="78" t="s">
        <v>89</v>
      </c>
      <c r="H19" s="42" t="s">
        <v>16</v>
      </c>
      <c r="I19" s="140">
        <v>0</v>
      </c>
      <c r="J19" s="139">
        <v>0</v>
      </c>
      <c r="K19" s="3">
        <f>(I19*J19)</f>
        <v>0</v>
      </c>
    </row>
    <row r="20" spans="3:11" ht="12.75">
      <c r="C20" s="3"/>
      <c r="D20" s="3"/>
      <c r="E20" s="82"/>
      <c r="F20" s="83"/>
      <c r="G20" s="78"/>
      <c r="H20" s="2"/>
      <c r="I20" s="97"/>
      <c r="J20" s="97"/>
      <c r="K20" s="3"/>
    </row>
    <row r="21" spans="3:11" ht="12.75">
      <c r="C21" s="3"/>
      <c r="D21" s="4" t="s">
        <v>12</v>
      </c>
      <c r="E21" s="82">
        <f>SUM(E18:E20)</f>
        <v>678.75</v>
      </c>
      <c r="F21" s="83"/>
      <c r="G21" s="78"/>
      <c r="H21" s="2"/>
      <c r="I21" s="3"/>
      <c r="J21" s="4" t="s">
        <v>12</v>
      </c>
      <c r="K21" s="3">
        <f>SUM(K18:K20)</f>
        <v>536.25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71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71"/>
      <c r="G26" s="84"/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4.25">
      <c r="A28" s="59" t="s">
        <v>109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50" t="s">
        <v>21</v>
      </c>
      <c r="B29" s="51" t="s">
        <v>50</v>
      </c>
      <c r="C29" s="52">
        <v>150</v>
      </c>
      <c r="D29" s="52">
        <v>0.25</v>
      </c>
      <c r="E29" s="82">
        <f>(C29*D29)</f>
        <v>37.5</v>
      </c>
      <c r="F29" s="83"/>
      <c r="G29" s="86" t="s">
        <v>51</v>
      </c>
      <c r="H29" s="21" t="s">
        <v>50</v>
      </c>
      <c r="I29" s="36">
        <v>150</v>
      </c>
      <c r="J29" s="36">
        <v>0.21</v>
      </c>
      <c r="K29" s="3">
        <f aca="true" t="shared" si="0" ref="K29:K34">(I29*J29)</f>
        <v>31.5</v>
      </c>
    </row>
    <row r="30" spans="1:11" ht="12.75">
      <c r="A30" s="53" t="s">
        <v>22</v>
      </c>
      <c r="B30" s="145" t="s">
        <v>50</v>
      </c>
      <c r="C30" s="146">
        <v>185</v>
      </c>
      <c r="D30" s="146">
        <v>0.22</v>
      </c>
      <c r="E30" s="118">
        <f>(C30*D30)</f>
        <v>40.7</v>
      </c>
      <c r="F30" s="83"/>
      <c r="G30" s="65" t="s">
        <v>52</v>
      </c>
      <c r="H30" s="21" t="s">
        <v>50</v>
      </c>
      <c r="I30" s="36">
        <v>180</v>
      </c>
      <c r="J30" s="36">
        <v>0.2</v>
      </c>
      <c r="K30" s="3">
        <f t="shared" si="0"/>
        <v>36</v>
      </c>
    </row>
    <row r="31" spans="1:11" ht="12.75">
      <c r="A31" s="47" t="s">
        <v>56</v>
      </c>
      <c r="B31" s="51" t="s">
        <v>50</v>
      </c>
      <c r="C31" s="52">
        <v>80</v>
      </c>
      <c r="D31" s="52">
        <v>0.268</v>
      </c>
      <c r="E31" s="82">
        <f>(C31*D31)</f>
        <v>21.44</v>
      </c>
      <c r="F31" s="83"/>
      <c r="G31" s="65" t="s">
        <v>23</v>
      </c>
      <c r="H31" s="21" t="s">
        <v>50</v>
      </c>
      <c r="I31" s="36">
        <v>80</v>
      </c>
      <c r="J31" s="36">
        <v>0.27</v>
      </c>
      <c r="K31" s="3">
        <f t="shared" si="0"/>
        <v>21.6</v>
      </c>
    </row>
    <row r="32" spans="1:11" ht="12.75">
      <c r="A32" s="4" t="s">
        <v>53</v>
      </c>
      <c r="B32" s="51" t="s">
        <v>50</v>
      </c>
      <c r="C32" s="52">
        <v>10</v>
      </c>
      <c r="D32" s="52">
        <v>0.24</v>
      </c>
      <c r="E32" s="82">
        <f>(C32*D32)</f>
        <v>2.4</v>
      </c>
      <c r="F32" s="83"/>
      <c r="G32" s="65" t="s">
        <v>53</v>
      </c>
      <c r="H32" s="21" t="s">
        <v>50</v>
      </c>
      <c r="I32" s="36">
        <v>10</v>
      </c>
      <c r="J32" s="36">
        <v>0.4</v>
      </c>
      <c r="K32" s="3">
        <f t="shared" si="0"/>
        <v>4</v>
      </c>
    </row>
    <row r="33" spans="1:11" ht="12.75">
      <c r="A33" s="87"/>
      <c r="B33" s="88"/>
      <c r="C33" s="89"/>
      <c r="D33" s="46"/>
      <c r="E33" s="82"/>
      <c r="F33" s="83"/>
      <c r="G33" s="90"/>
      <c r="H33" s="36"/>
      <c r="I33" s="36"/>
      <c r="J33" s="36"/>
      <c r="K33" s="3">
        <f t="shared" si="0"/>
        <v>0</v>
      </c>
    </row>
    <row r="34" spans="1:11" ht="12.75">
      <c r="A34" s="4"/>
      <c r="C34" s="3"/>
      <c r="D34" s="3"/>
      <c r="E34" s="82"/>
      <c r="F34" s="83"/>
      <c r="G34" s="90"/>
      <c r="H34" s="36"/>
      <c r="I34" s="36"/>
      <c r="J34" s="36"/>
      <c r="K34" s="3">
        <f t="shared" si="0"/>
        <v>0</v>
      </c>
    </row>
    <row r="35" spans="1:11" ht="12.75">
      <c r="A35" s="4"/>
      <c r="C35" s="3"/>
      <c r="D35" s="3"/>
      <c r="E35" s="82"/>
      <c r="F35" s="83"/>
      <c r="G35" s="91"/>
      <c r="H35" s="92"/>
      <c r="I35" s="92"/>
      <c r="J35" s="93"/>
      <c r="K35" s="3"/>
    </row>
    <row r="36" spans="1:11" ht="12.75">
      <c r="A36" s="5" t="s">
        <v>24</v>
      </c>
      <c r="C36" s="3"/>
      <c r="D36" s="3"/>
      <c r="E36" s="82"/>
      <c r="F36" s="83"/>
      <c r="G36" s="85" t="s">
        <v>24</v>
      </c>
      <c r="H36" s="2"/>
      <c r="I36" s="3"/>
      <c r="J36" s="3"/>
      <c r="K36" s="3"/>
    </row>
    <row r="37" spans="1:11" ht="12.75">
      <c r="A37" s="4" t="s">
        <v>25</v>
      </c>
      <c r="B37" s="2" t="s">
        <v>26</v>
      </c>
      <c r="C37" s="73">
        <v>0.394</v>
      </c>
      <c r="D37" s="52">
        <v>232</v>
      </c>
      <c r="E37" s="82">
        <f>(C37*D37)</f>
        <v>91.408</v>
      </c>
      <c r="F37" s="83"/>
      <c r="G37" s="65" t="s">
        <v>25</v>
      </c>
      <c r="H37" s="2" t="s">
        <v>26</v>
      </c>
      <c r="I37" s="36">
        <v>0.4</v>
      </c>
      <c r="J37" s="36">
        <v>230</v>
      </c>
      <c r="K37" s="3">
        <f>(I37*J37)</f>
        <v>92</v>
      </c>
    </row>
    <row r="38" spans="1:11" ht="12.75">
      <c r="A38" s="4"/>
      <c r="C38" s="3"/>
      <c r="D38" s="3"/>
      <c r="E38" s="82"/>
      <c r="F38" s="83"/>
      <c r="G38" s="65"/>
      <c r="H38" s="2"/>
      <c r="I38" s="94"/>
      <c r="J38" s="94"/>
      <c r="K38" s="3"/>
    </row>
    <row r="39" spans="1:11" ht="12.75">
      <c r="A39" s="5" t="s">
        <v>27</v>
      </c>
      <c r="C39" s="3"/>
      <c r="D39" s="3"/>
      <c r="E39" s="82"/>
      <c r="F39" s="83"/>
      <c r="G39" s="85" t="s">
        <v>27</v>
      </c>
      <c r="H39" s="2"/>
      <c r="I39" s="94"/>
      <c r="J39" s="94"/>
      <c r="K39" s="3"/>
    </row>
    <row r="40" spans="1:11" ht="12.75">
      <c r="A40" s="4" t="s">
        <v>28</v>
      </c>
      <c r="B40" s="2" t="s">
        <v>1</v>
      </c>
      <c r="C40" s="3">
        <v>2</v>
      </c>
      <c r="D40" s="20">
        <v>6.02</v>
      </c>
      <c r="E40" s="82">
        <f>(C40*D40)</f>
        <v>12.04</v>
      </c>
      <c r="F40" s="83"/>
      <c r="G40" s="65" t="s">
        <v>101</v>
      </c>
      <c r="H40" s="2" t="s">
        <v>1</v>
      </c>
      <c r="I40" s="36">
        <v>2</v>
      </c>
      <c r="J40" s="36">
        <v>6</v>
      </c>
      <c r="K40" s="3">
        <f aca="true" t="shared" si="1" ref="K40:K46">(I40*J40)</f>
        <v>12</v>
      </c>
    </row>
    <row r="41" spans="1:11" ht="12.75">
      <c r="A41" s="4" t="s">
        <v>29</v>
      </c>
      <c r="B41" s="2" t="s">
        <v>31</v>
      </c>
      <c r="C41" s="3">
        <v>181</v>
      </c>
      <c r="D41" s="142">
        <v>0.25</v>
      </c>
      <c r="E41" s="82">
        <f>(C41*D41)</f>
        <v>45.25</v>
      </c>
      <c r="F41" s="83"/>
      <c r="G41" s="65" t="s">
        <v>29</v>
      </c>
      <c r="H41" s="2" t="s">
        <v>31</v>
      </c>
      <c r="I41" s="36">
        <v>165</v>
      </c>
      <c r="J41" s="36">
        <v>0.25</v>
      </c>
      <c r="K41" s="3">
        <f t="shared" si="1"/>
        <v>41.25</v>
      </c>
    </row>
    <row r="42" spans="1:11" ht="12.75">
      <c r="A42" s="4" t="s">
        <v>91</v>
      </c>
      <c r="B42" s="2" t="s">
        <v>1</v>
      </c>
      <c r="C42" s="3">
        <v>1</v>
      </c>
      <c r="D42" s="20">
        <v>8.8</v>
      </c>
      <c r="E42" s="82">
        <f>(C42*D42)</f>
        <v>8.8</v>
      </c>
      <c r="F42" s="83"/>
      <c r="G42" s="65" t="s">
        <v>91</v>
      </c>
      <c r="H42" s="2" t="s">
        <v>1</v>
      </c>
      <c r="I42" s="36">
        <v>1</v>
      </c>
      <c r="J42" s="36">
        <v>10</v>
      </c>
      <c r="K42" s="3">
        <f t="shared" si="1"/>
        <v>10</v>
      </c>
    </row>
    <row r="43" spans="1:11" ht="12.75">
      <c r="A43" s="4" t="s">
        <v>30</v>
      </c>
      <c r="B43" s="2" t="s">
        <v>1</v>
      </c>
      <c r="C43" s="3">
        <v>1</v>
      </c>
      <c r="D43" s="20">
        <v>6.75</v>
      </c>
      <c r="E43" s="82">
        <f>(C43*D43)</f>
        <v>6.75</v>
      </c>
      <c r="F43" s="83"/>
      <c r="G43" s="65" t="s">
        <v>30</v>
      </c>
      <c r="H43" s="2" t="s">
        <v>1</v>
      </c>
      <c r="I43" s="36">
        <v>1</v>
      </c>
      <c r="J43" s="36">
        <v>7</v>
      </c>
      <c r="K43" s="3">
        <f t="shared" si="1"/>
        <v>7</v>
      </c>
    </row>
    <row r="44" spans="1:11" ht="12.75">
      <c r="A44" s="4" t="s">
        <v>111</v>
      </c>
      <c r="B44" s="2" t="s">
        <v>1</v>
      </c>
      <c r="C44" s="3">
        <v>1</v>
      </c>
      <c r="D44" s="20">
        <v>18.93</v>
      </c>
      <c r="E44" s="82">
        <f>(C44*D44)</f>
        <v>18.93</v>
      </c>
      <c r="F44" s="83"/>
      <c r="G44" s="133" t="s">
        <v>111</v>
      </c>
      <c r="H44" s="2" t="s">
        <v>1</v>
      </c>
      <c r="I44" s="36">
        <v>1</v>
      </c>
      <c r="J44" s="36">
        <v>20</v>
      </c>
      <c r="K44" s="3">
        <f t="shared" si="1"/>
        <v>20</v>
      </c>
    </row>
    <row r="45" spans="1:11" ht="12.75">
      <c r="A45" s="4"/>
      <c r="C45" s="3"/>
      <c r="D45" s="3"/>
      <c r="E45" s="82"/>
      <c r="F45" s="83"/>
      <c r="G45" s="90"/>
      <c r="H45" s="36"/>
      <c r="I45" s="36"/>
      <c r="J45" s="36"/>
      <c r="K45" s="3">
        <f t="shared" si="1"/>
        <v>0</v>
      </c>
    </row>
    <row r="46" spans="1:11" ht="12.75">
      <c r="A46" s="4"/>
      <c r="C46" s="3"/>
      <c r="D46" s="3"/>
      <c r="E46" s="82"/>
      <c r="F46" s="83"/>
      <c r="G46" s="90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11" ht="12.75">
      <c r="A48" s="5" t="s">
        <v>32</v>
      </c>
      <c r="B48" s="45" t="s">
        <v>1</v>
      </c>
      <c r="C48" s="45">
        <v>1</v>
      </c>
      <c r="D48" s="74">
        <v>30.02</v>
      </c>
      <c r="E48" s="82">
        <f>(C48*D48)</f>
        <v>30.02</v>
      </c>
      <c r="F48" s="83"/>
      <c r="G48" s="85" t="s">
        <v>32</v>
      </c>
      <c r="H48" s="2"/>
      <c r="I48" s="3"/>
      <c r="J48" s="3"/>
      <c r="K48" s="3"/>
    </row>
    <row r="49" spans="1:11" ht="12.75">
      <c r="A49" s="4"/>
      <c r="C49" s="3"/>
      <c r="D49" s="3"/>
      <c r="E49" s="82"/>
      <c r="F49" s="83"/>
      <c r="G49" s="90"/>
      <c r="H49" s="36"/>
      <c r="I49" s="36">
        <v>1</v>
      </c>
      <c r="J49" s="36">
        <v>30</v>
      </c>
      <c r="K49" s="3">
        <f>(I49*J49)</f>
        <v>30</v>
      </c>
    </row>
    <row r="50" spans="5:11" ht="12.75">
      <c r="E50" s="80"/>
      <c r="F50" s="83"/>
      <c r="G50" s="90"/>
      <c r="H50" s="36"/>
      <c r="I50" s="36"/>
      <c r="J50" s="36"/>
      <c r="K50" s="3">
        <f>(I50*J50)</f>
        <v>0</v>
      </c>
    </row>
    <row r="51" spans="5:11" ht="12.75">
      <c r="E51" s="80"/>
      <c r="F51" s="83"/>
      <c r="G51" s="96"/>
      <c r="H51" s="97"/>
      <c r="I51" s="97"/>
      <c r="J51" s="97"/>
      <c r="K51" s="3"/>
    </row>
    <row r="52" spans="1:15" ht="12.75">
      <c r="A52" s="49" t="s">
        <v>33</v>
      </c>
      <c r="B52" s="2" t="s">
        <v>1</v>
      </c>
      <c r="C52" s="45">
        <v>0</v>
      </c>
      <c r="D52" s="46">
        <v>0</v>
      </c>
      <c r="E52" s="82">
        <f>(C52*D52)</f>
        <v>0</v>
      </c>
      <c r="F52" s="83"/>
      <c r="G52" s="98" t="s">
        <v>33</v>
      </c>
      <c r="H52" s="42"/>
      <c r="I52" s="45"/>
      <c r="J52" s="45"/>
      <c r="K52" s="46"/>
      <c r="O52" s="18" t="s">
        <v>70</v>
      </c>
    </row>
    <row r="53" spans="1:11" ht="12.75">
      <c r="A53" s="4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4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96"/>
      <c r="H55" s="97"/>
      <c r="I55" s="97"/>
      <c r="J55" s="97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7" t="s">
        <v>154</v>
      </c>
      <c r="B57" s="2" t="s">
        <v>34</v>
      </c>
      <c r="C57" s="20">
        <v>6.19</v>
      </c>
      <c r="D57" s="45">
        <v>3.47</v>
      </c>
      <c r="E57" s="82">
        <f>(C57*D57)</f>
        <v>21.479300000000002</v>
      </c>
      <c r="F57" s="83"/>
      <c r="G57" s="85" t="s">
        <v>35</v>
      </c>
      <c r="H57" s="2" t="s">
        <v>34</v>
      </c>
      <c r="I57" s="36">
        <v>6.19</v>
      </c>
      <c r="J57" s="36">
        <v>3.47</v>
      </c>
      <c r="K57" s="3">
        <f>(I57*J57)</f>
        <v>21.479300000000002</v>
      </c>
    </row>
    <row r="58" spans="1:11" ht="12.75">
      <c r="A58" s="7" t="s">
        <v>155</v>
      </c>
      <c r="B58" s="2" t="s">
        <v>34</v>
      </c>
      <c r="C58" s="20">
        <v>1.05</v>
      </c>
      <c r="D58" s="45">
        <v>3.15</v>
      </c>
      <c r="E58" s="82">
        <f>(C58*D58)</f>
        <v>3.3075</v>
      </c>
      <c r="F58" s="83"/>
      <c r="G58" s="85" t="s">
        <v>36</v>
      </c>
      <c r="H58" s="2" t="s">
        <v>34</v>
      </c>
      <c r="I58" s="36">
        <v>1.05</v>
      </c>
      <c r="J58" s="36">
        <v>3.15</v>
      </c>
      <c r="K58" s="3">
        <f>(I58*J58)</f>
        <v>3.3075</v>
      </c>
    </row>
    <row r="59" spans="1:11" ht="12.75">
      <c r="A59" s="5" t="s">
        <v>38</v>
      </c>
      <c r="B59" s="2" t="s">
        <v>34</v>
      </c>
      <c r="C59" s="20">
        <v>0</v>
      </c>
      <c r="D59" s="45">
        <v>0</v>
      </c>
      <c r="E59" s="82">
        <f>(C59*D59)</f>
        <v>0</v>
      </c>
      <c r="F59" s="83"/>
      <c r="G59" s="85" t="s">
        <v>38</v>
      </c>
      <c r="H59" s="2" t="s">
        <v>34</v>
      </c>
      <c r="I59" s="36"/>
      <c r="J59" s="36"/>
      <c r="K59" s="3">
        <f>(I59*J59)</f>
        <v>0</v>
      </c>
    </row>
    <row r="60" spans="1:11" ht="12.75">
      <c r="A60" s="5" t="s">
        <v>13</v>
      </c>
      <c r="B60" s="2" t="s">
        <v>39</v>
      </c>
      <c r="C60" s="20">
        <v>0</v>
      </c>
      <c r="D60" s="45">
        <v>0</v>
      </c>
      <c r="E60" s="82">
        <f>(C60*D60)</f>
        <v>0</v>
      </c>
      <c r="F60" s="83"/>
      <c r="G60" s="85" t="s">
        <v>13</v>
      </c>
      <c r="H60" s="2" t="s">
        <v>39</v>
      </c>
      <c r="I60" s="36"/>
      <c r="J60" s="36"/>
      <c r="K60" s="3">
        <f>(I60*J60)</f>
        <v>0</v>
      </c>
    </row>
    <row r="61" spans="1:11" ht="12.75">
      <c r="A61" s="5" t="s">
        <v>14</v>
      </c>
      <c r="B61" s="2" t="s">
        <v>1</v>
      </c>
      <c r="C61" s="20">
        <v>1</v>
      </c>
      <c r="D61" s="3">
        <f>(E57+E58+E59)*0.15</f>
        <v>3.71802</v>
      </c>
      <c r="E61" s="82">
        <f>(C61*D61)</f>
        <v>3.71802</v>
      </c>
      <c r="F61" s="83"/>
      <c r="G61" s="85" t="s">
        <v>14</v>
      </c>
      <c r="H61" s="2" t="s">
        <v>1</v>
      </c>
      <c r="I61" s="36">
        <v>1</v>
      </c>
      <c r="J61" s="36">
        <v>3.72</v>
      </c>
      <c r="K61" s="3">
        <f>(I61*J61)</f>
        <v>3.72</v>
      </c>
    </row>
    <row r="62" spans="1:11" ht="12.75">
      <c r="A62" s="5"/>
      <c r="C62" s="3"/>
      <c r="D62" s="46"/>
      <c r="E62" s="82"/>
      <c r="F62" s="83"/>
      <c r="G62" s="85"/>
      <c r="H62" s="2"/>
      <c r="I62" s="3"/>
      <c r="J62" s="3"/>
      <c r="K62" s="3"/>
    </row>
    <row r="63" spans="1:11" ht="12.75">
      <c r="A63" s="5" t="s">
        <v>40</v>
      </c>
      <c r="E63" s="80"/>
      <c r="F63" s="71"/>
      <c r="G63" s="85" t="s">
        <v>40</v>
      </c>
      <c r="H63" s="2"/>
      <c r="I63" s="2"/>
      <c r="J63" s="2"/>
      <c r="K63" s="2"/>
    </row>
    <row r="64" spans="1:11" ht="12.75">
      <c r="A64" s="5" t="s">
        <v>41</v>
      </c>
      <c r="B64" s="2" t="s">
        <v>1</v>
      </c>
      <c r="C64" s="3">
        <v>1</v>
      </c>
      <c r="D64" s="20">
        <v>15.91</v>
      </c>
      <c r="E64" s="82">
        <f>(C64*D64)</f>
        <v>15.91</v>
      </c>
      <c r="F64" s="83"/>
      <c r="G64" s="85" t="s">
        <v>41</v>
      </c>
      <c r="H64" s="2" t="s">
        <v>1</v>
      </c>
      <c r="I64" s="36">
        <v>1</v>
      </c>
      <c r="J64" s="36">
        <v>20</v>
      </c>
      <c r="K64" s="3">
        <f>(I64*J64)</f>
        <v>20</v>
      </c>
    </row>
    <row r="65" spans="1:11" ht="12.75">
      <c r="A65" s="5" t="s">
        <v>42</v>
      </c>
      <c r="B65" s="2" t="s">
        <v>1</v>
      </c>
      <c r="C65" s="3">
        <v>1</v>
      </c>
      <c r="D65" s="20">
        <v>10.34</v>
      </c>
      <c r="E65" s="82">
        <f>(C65*D65)</f>
        <v>10.34</v>
      </c>
      <c r="F65" s="83"/>
      <c r="G65" s="85" t="s">
        <v>42</v>
      </c>
      <c r="H65" s="2" t="s">
        <v>1</v>
      </c>
      <c r="I65" s="36">
        <v>1</v>
      </c>
      <c r="J65" s="36">
        <v>15</v>
      </c>
      <c r="K65" s="3">
        <f>(I65*J65)</f>
        <v>15</v>
      </c>
    </row>
    <row r="66" spans="1:11" ht="12.75">
      <c r="A66" s="5"/>
      <c r="C66" s="3"/>
      <c r="D66" s="46"/>
      <c r="E66" s="82"/>
      <c r="F66" s="83"/>
      <c r="G66" s="85"/>
      <c r="H66" s="2"/>
      <c r="I66" s="97"/>
      <c r="J66" s="97"/>
      <c r="K66" s="3"/>
    </row>
    <row r="67" spans="1:11" ht="14.25">
      <c r="A67" s="5"/>
      <c r="C67" s="3"/>
      <c r="D67" s="3"/>
      <c r="E67" s="82"/>
      <c r="F67" s="83"/>
      <c r="G67" s="100" t="s">
        <v>103</v>
      </c>
      <c r="H67" s="2" t="s">
        <v>1</v>
      </c>
      <c r="I67" s="36"/>
      <c r="J67" s="36"/>
      <c r="K67" s="3">
        <f>(I67*J67)</f>
        <v>0</v>
      </c>
    </row>
    <row r="68" spans="1:11" ht="12.75">
      <c r="A68" s="5"/>
      <c r="C68" s="3"/>
      <c r="D68" s="3"/>
      <c r="E68" s="82"/>
      <c r="F68" s="83"/>
      <c r="G68" s="85"/>
      <c r="H68" s="2"/>
      <c r="I68" s="3"/>
      <c r="J68" s="3"/>
      <c r="K68" s="3"/>
    </row>
    <row r="69" spans="1:11" ht="12.75">
      <c r="A69" s="4" t="s">
        <v>11</v>
      </c>
      <c r="C69" s="3"/>
      <c r="D69" s="3"/>
      <c r="E69" s="82">
        <f>SUM(E28:E68)</f>
        <v>369.99282000000005</v>
      </c>
      <c r="F69" s="83"/>
      <c r="G69" s="65" t="s">
        <v>11</v>
      </c>
      <c r="H69" s="2"/>
      <c r="I69" s="3"/>
      <c r="J69" s="3"/>
      <c r="K69" s="3">
        <f>SUM(K28:K68)</f>
        <v>368.8568000000001</v>
      </c>
    </row>
    <row r="70" spans="1:11" ht="12.75">
      <c r="A70" s="5"/>
      <c r="C70" s="3"/>
      <c r="D70" s="3"/>
      <c r="E70" s="82"/>
      <c r="F70" s="83"/>
      <c r="G70" s="85"/>
      <c r="H70" s="2"/>
      <c r="I70" s="3"/>
      <c r="J70" s="3"/>
      <c r="K70" s="3"/>
    </row>
    <row r="71" spans="1:11" ht="12.75">
      <c r="A71" s="4" t="s">
        <v>7</v>
      </c>
      <c r="B71" s="2" t="s">
        <v>1</v>
      </c>
      <c r="C71" s="3">
        <f>(E69)</f>
        <v>369.99282000000005</v>
      </c>
      <c r="D71" s="8">
        <v>0.0399</v>
      </c>
      <c r="E71" s="82">
        <f>(C71*D71)/2</f>
        <v>7.381356759000001</v>
      </c>
      <c r="F71" s="83"/>
      <c r="G71" s="65" t="s">
        <v>7</v>
      </c>
      <c r="H71" s="2" t="s">
        <v>1</v>
      </c>
      <c r="I71" s="69">
        <v>0.04</v>
      </c>
      <c r="J71" s="68">
        <f>(K69)</f>
        <v>368.8568000000001</v>
      </c>
      <c r="K71" s="3">
        <f>(I71*J71)/2</f>
        <v>7.377136000000002</v>
      </c>
    </row>
    <row r="72" spans="1:11" ht="12.75">
      <c r="A72" s="4"/>
      <c r="C72" s="3"/>
      <c r="D72" s="8"/>
      <c r="E72" s="82"/>
      <c r="F72" s="83"/>
      <c r="G72" s="65" t="s">
        <v>116</v>
      </c>
      <c r="H72" s="2"/>
      <c r="I72" s="56"/>
      <c r="J72" s="97"/>
      <c r="K72" s="3"/>
    </row>
    <row r="73" spans="1:11" ht="12.75">
      <c r="A73" s="4"/>
      <c r="C73" s="3"/>
      <c r="D73" s="8"/>
      <c r="E73" s="82"/>
      <c r="F73" s="83"/>
      <c r="G73" s="65"/>
      <c r="H73" s="2"/>
      <c r="I73" s="3"/>
      <c r="J73" s="8"/>
      <c r="K73" s="3"/>
    </row>
    <row r="74" spans="1:11" ht="12.75">
      <c r="A74" s="76" t="s">
        <v>58</v>
      </c>
      <c r="B74" s="42"/>
      <c r="C74" s="45"/>
      <c r="D74" s="57"/>
      <c r="E74" s="60">
        <f>SUM(E69:E73)</f>
        <v>377.3741767590001</v>
      </c>
      <c r="F74" s="33"/>
      <c r="G74" s="76" t="s">
        <v>58</v>
      </c>
      <c r="H74" s="2"/>
      <c r="I74" s="3"/>
      <c r="J74" s="8"/>
      <c r="K74" s="10">
        <f>SUM(K69:K73)</f>
        <v>376.2339360000001</v>
      </c>
    </row>
    <row r="75" spans="1:11" ht="12.75">
      <c r="A75" s="47"/>
      <c r="B75" s="42"/>
      <c r="C75" s="45"/>
      <c r="D75" s="57"/>
      <c r="E75" s="46"/>
      <c r="F75" s="33"/>
      <c r="G75" s="77"/>
      <c r="H75" s="2"/>
      <c r="I75" s="3"/>
      <c r="J75" s="8"/>
      <c r="K75" s="10"/>
    </row>
    <row r="76" spans="1:11" ht="12.75">
      <c r="A76" s="76" t="s">
        <v>61</v>
      </c>
      <c r="B76" s="42"/>
      <c r="C76" s="45"/>
      <c r="D76" s="57"/>
      <c r="E76" s="60">
        <f>(E74/C18)</f>
        <v>2.084940203088398</v>
      </c>
      <c r="F76" s="33"/>
      <c r="G76" s="76" t="s">
        <v>61</v>
      </c>
      <c r="H76" s="42"/>
      <c r="I76" s="45"/>
      <c r="J76" s="57"/>
      <c r="K76" s="60">
        <f>(K74/I18)</f>
        <v>2.280205672727273</v>
      </c>
    </row>
    <row r="77" spans="1:11" ht="12.75">
      <c r="A77" s="5"/>
      <c r="C77" s="3"/>
      <c r="D77" s="3"/>
      <c r="E77" s="82"/>
      <c r="F77" s="83"/>
      <c r="G77" s="85"/>
      <c r="H77" s="2"/>
      <c r="I77" s="3"/>
      <c r="J77" s="3"/>
      <c r="K77" s="3"/>
    </row>
    <row r="78" spans="1:11" ht="12.75">
      <c r="A78" s="9" t="s">
        <v>8</v>
      </c>
      <c r="C78" s="3"/>
      <c r="D78" s="3"/>
      <c r="E78" s="82"/>
      <c r="F78" s="83"/>
      <c r="G78" s="81" t="s">
        <v>8</v>
      </c>
      <c r="H78" s="2"/>
      <c r="I78" s="3"/>
      <c r="J78" s="3"/>
      <c r="K78" s="3"/>
    </row>
    <row r="79" spans="1:11" ht="12.75">
      <c r="A79" s="5"/>
      <c r="C79" s="3"/>
      <c r="D79" s="3"/>
      <c r="E79" s="82"/>
      <c r="F79" s="83"/>
      <c r="G79" s="85"/>
      <c r="H79" s="2"/>
      <c r="I79" s="3"/>
      <c r="J79" s="3"/>
      <c r="K79" s="3"/>
    </row>
    <row r="80" spans="2:11" s="1" customFormat="1" ht="12.75">
      <c r="B80" s="12" t="s">
        <v>2</v>
      </c>
      <c r="C80" s="12" t="s">
        <v>3</v>
      </c>
      <c r="D80" s="12" t="s">
        <v>4</v>
      </c>
      <c r="E80" s="108" t="s">
        <v>5</v>
      </c>
      <c r="F80" s="26"/>
      <c r="G80" s="84"/>
      <c r="H80" s="12" t="s">
        <v>2</v>
      </c>
      <c r="I80" s="12" t="s">
        <v>3</v>
      </c>
      <c r="J80" s="12" t="s">
        <v>4</v>
      </c>
      <c r="K80" s="12" t="s">
        <v>5</v>
      </c>
    </row>
    <row r="81" spans="1:11" s="1" customFormat="1" ht="12.75">
      <c r="A81" s="6"/>
      <c r="B81" s="12"/>
      <c r="C81" s="12"/>
      <c r="D81" s="12" t="s">
        <v>0</v>
      </c>
      <c r="E81" s="108" t="s">
        <v>6</v>
      </c>
      <c r="F81" s="26"/>
      <c r="G81" s="99"/>
      <c r="H81" s="12"/>
      <c r="I81" s="12"/>
      <c r="J81" s="12" t="s">
        <v>0</v>
      </c>
      <c r="K81" s="12" t="s">
        <v>6</v>
      </c>
    </row>
    <row r="82" spans="1:11" ht="12.75">
      <c r="A82" s="6"/>
      <c r="C82" s="3"/>
      <c r="D82" s="3"/>
      <c r="E82" s="82"/>
      <c r="F82" s="83"/>
      <c r="G82" s="99"/>
      <c r="H82" s="2"/>
      <c r="I82" s="3"/>
      <c r="J82" s="3"/>
      <c r="K82" s="3"/>
    </row>
    <row r="83" spans="1:11" ht="12.75">
      <c r="A83" s="7" t="s">
        <v>64</v>
      </c>
      <c r="B83" s="2" t="s">
        <v>43</v>
      </c>
      <c r="C83" s="3">
        <v>0</v>
      </c>
      <c r="D83" s="3">
        <v>0</v>
      </c>
      <c r="E83" s="82">
        <f>(C83*D83)</f>
        <v>0</v>
      </c>
      <c r="F83" s="83"/>
      <c r="G83" s="100" t="s">
        <v>117</v>
      </c>
      <c r="H83" s="2" t="s">
        <v>43</v>
      </c>
      <c r="I83" s="69"/>
      <c r="J83" s="68">
        <f>(K21)</f>
        <v>536.25</v>
      </c>
      <c r="K83" s="3">
        <f>(I83*J83)</f>
        <v>0</v>
      </c>
    </row>
    <row r="84" spans="1:11" ht="12.75">
      <c r="A84" s="7"/>
      <c r="C84" s="3"/>
      <c r="D84" s="3"/>
      <c r="E84" s="82"/>
      <c r="F84" s="83"/>
      <c r="G84" s="100"/>
      <c r="H84" s="2"/>
      <c r="I84" s="66"/>
      <c r="J84" s="56"/>
      <c r="K84" s="3"/>
    </row>
    <row r="85" spans="1:11" ht="12.75">
      <c r="A85" s="59" t="s">
        <v>112</v>
      </c>
      <c r="B85" s="42" t="s">
        <v>113</v>
      </c>
      <c r="C85" s="45">
        <v>1</v>
      </c>
      <c r="D85" s="45">
        <f>(E69)*0.05</f>
        <v>18.499641000000004</v>
      </c>
      <c r="E85" s="46">
        <f>(C85*D85)</f>
        <v>18.499641000000004</v>
      </c>
      <c r="F85" s="33"/>
      <c r="G85" s="59" t="s">
        <v>119</v>
      </c>
      <c r="H85" s="42" t="s">
        <v>113</v>
      </c>
      <c r="I85" s="69">
        <v>0</v>
      </c>
      <c r="J85" s="67">
        <f>(K69)</f>
        <v>368.8568000000001</v>
      </c>
      <c r="K85" s="3">
        <f>(I85*J85)</f>
        <v>0</v>
      </c>
    </row>
    <row r="86" spans="1:11" ht="12.75">
      <c r="A86" s="7"/>
      <c r="C86" s="3"/>
      <c r="D86" s="3"/>
      <c r="E86" s="82"/>
      <c r="F86" s="83"/>
      <c r="G86" s="100"/>
      <c r="H86" s="2"/>
      <c r="I86" s="97"/>
      <c r="J86" s="97"/>
      <c r="K86" s="3"/>
    </row>
    <row r="87" spans="1:11" ht="12.75">
      <c r="A87" s="101" t="s">
        <v>54</v>
      </c>
      <c r="B87" s="2" t="s">
        <v>1</v>
      </c>
      <c r="C87" s="97">
        <v>1</v>
      </c>
      <c r="D87" s="97">
        <v>136</v>
      </c>
      <c r="E87" s="82">
        <f>(C87*D87)</f>
        <v>136</v>
      </c>
      <c r="F87" s="83"/>
      <c r="G87" s="100" t="s">
        <v>54</v>
      </c>
      <c r="H87" s="2" t="s">
        <v>1</v>
      </c>
      <c r="I87" s="36">
        <v>1</v>
      </c>
      <c r="J87" s="36">
        <v>130</v>
      </c>
      <c r="K87" s="3">
        <f>(I87*J87)</f>
        <v>130</v>
      </c>
    </row>
    <row r="88" spans="1:11" ht="12.75">
      <c r="A88" s="7"/>
      <c r="C88" s="8"/>
      <c r="D88" s="3"/>
      <c r="E88" s="82"/>
      <c r="F88" s="83"/>
      <c r="G88" s="100"/>
      <c r="H88" s="2"/>
      <c r="I88" s="8"/>
      <c r="J88" s="3"/>
      <c r="K88" s="3"/>
    </row>
    <row r="89" spans="1:11" ht="12.75">
      <c r="A89" s="7" t="s">
        <v>9</v>
      </c>
      <c r="B89" s="2" t="s">
        <v>10</v>
      </c>
      <c r="C89" s="3">
        <v>0.89</v>
      </c>
      <c r="D89" s="3">
        <v>10</v>
      </c>
      <c r="E89" s="82">
        <f>(C89*D89)</f>
        <v>8.9</v>
      </c>
      <c r="F89" s="83"/>
      <c r="G89" s="100" t="s">
        <v>9</v>
      </c>
      <c r="H89" s="2" t="s">
        <v>10</v>
      </c>
      <c r="I89" s="36">
        <v>0</v>
      </c>
      <c r="J89" s="36">
        <v>20</v>
      </c>
      <c r="K89" s="3">
        <f>(I89*J89)</f>
        <v>0</v>
      </c>
    </row>
    <row r="90" spans="1:11" ht="12.75">
      <c r="A90" s="7"/>
      <c r="C90" s="3"/>
      <c r="D90" s="3"/>
      <c r="E90" s="82"/>
      <c r="F90" s="83"/>
      <c r="G90" s="100"/>
      <c r="H90" s="2"/>
      <c r="I90" s="3"/>
      <c r="J90" s="3"/>
      <c r="K90" s="3"/>
    </row>
    <row r="91" spans="1:11" ht="12.75">
      <c r="A91" s="7" t="s">
        <v>44</v>
      </c>
      <c r="C91" s="3"/>
      <c r="D91" s="3"/>
      <c r="E91" s="82"/>
      <c r="F91" s="83"/>
      <c r="G91" s="100" t="s">
        <v>44</v>
      </c>
      <c r="H91" s="2"/>
      <c r="I91" s="3"/>
      <c r="J91" s="3"/>
      <c r="K91" s="3"/>
    </row>
    <row r="92" spans="1:11" ht="12.75">
      <c r="A92" s="5" t="s">
        <v>41</v>
      </c>
      <c r="B92" s="2" t="s">
        <v>1</v>
      </c>
      <c r="C92" s="3">
        <v>1</v>
      </c>
      <c r="D92" s="20">
        <v>11.37</v>
      </c>
      <c r="E92" s="82">
        <f>(C92*D92)</f>
        <v>11.37</v>
      </c>
      <c r="F92" s="83"/>
      <c r="G92" s="85" t="s">
        <v>41</v>
      </c>
      <c r="H92" s="2" t="s">
        <v>1</v>
      </c>
      <c r="I92" s="36">
        <v>1</v>
      </c>
      <c r="J92" s="36">
        <v>11.37</v>
      </c>
      <c r="K92" s="3">
        <f>(I92*J92)</f>
        <v>11.37</v>
      </c>
    </row>
    <row r="93" spans="1:11" ht="12.75">
      <c r="A93" s="5" t="s">
        <v>42</v>
      </c>
      <c r="B93" s="2" t="s">
        <v>1</v>
      </c>
      <c r="C93" s="3">
        <v>1</v>
      </c>
      <c r="D93" s="20">
        <v>5.2</v>
      </c>
      <c r="E93" s="82">
        <f>(C93*D93)</f>
        <v>5.2</v>
      </c>
      <c r="F93" s="83"/>
      <c r="G93" s="85" t="s">
        <v>42</v>
      </c>
      <c r="H93" s="2" t="s">
        <v>1</v>
      </c>
      <c r="I93" s="36">
        <v>1</v>
      </c>
      <c r="J93" s="36">
        <v>5.2</v>
      </c>
      <c r="K93" s="3">
        <f>(I93*J93)</f>
        <v>5.2</v>
      </c>
    </row>
    <row r="94" spans="1:11" ht="12.75">
      <c r="A94" s="5"/>
      <c r="C94" s="3"/>
      <c r="D94" s="144"/>
      <c r="E94" s="82"/>
      <c r="F94" s="83"/>
      <c r="G94" s="85"/>
      <c r="H94" s="2"/>
      <c r="I94" s="3"/>
      <c r="J94" s="3"/>
      <c r="K94" s="3"/>
    </row>
    <row r="95" spans="1:11" ht="12.75">
      <c r="A95" s="7" t="s">
        <v>45</v>
      </c>
      <c r="C95" s="3"/>
      <c r="D95" s="89"/>
      <c r="E95" s="82"/>
      <c r="F95" s="83"/>
      <c r="G95" s="100" t="s">
        <v>45</v>
      </c>
      <c r="H95" s="2"/>
      <c r="I95" s="3"/>
      <c r="J95" s="3"/>
      <c r="K95" s="3"/>
    </row>
    <row r="96" spans="1:11" ht="12.75">
      <c r="A96" s="5" t="s">
        <v>41</v>
      </c>
      <c r="B96" s="2" t="s">
        <v>1</v>
      </c>
      <c r="C96" s="3">
        <v>1</v>
      </c>
      <c r="D96" s="20">
        <v>14.28</v>
      </c>
      <c r="E96" s="82">
        <f>(C96*D96)</f>
        <v>14.28</v>
      </c>
      <c r="F96" s="83"/>
      <c r="G96" s="85" t="s">
        <v>41</v>
      </c>
      <c r="H96" s="2" t="s">
        <v>1</v>
      </c>
      <c r="I96" s="36">
        <v>1</v>
      </c>
      <c r="J96" s="36">
        <v>14</v>
      </c>
      <c r="K96" s="3">
        <f>(I96*J96)</f>
        <v>14</v>
      </c>
    </row>
    <row r="97" spans="1:11" ht="12.75">
      <c r="A97" s="5" t="s">
        <v>42</v>
      </c>
      <c r="B97" s="2" t="s">
        <v>1</v>
      </c>
      <c r="C97" s="3">
        <v>1</v>
      </c>
      <c r="D97" s="20">
        <v>14.29</v>
      </c>
      <c r="E97" s="82">
        <f>(C97*D97)</f>
        <v>14.29</v>
      </c>
      <c r="F97" s="83"/>
      <c r="G97" s="85" t="s">
        <v>42</v>
      </c>
      <c r="H97" s="2" t="s">
        <v>1</v>
      </c>
      <c r="I97" s="36">
        <v>1</v>
      </c>
      <c r="J97" s="36">
        <v>14</v>
      </c>
      <c r="K97" s="3">
        <f>(I97*J97)</f>
        <v>14</v>
      </c>
    </row>
    <row r="98" spans="4:11" ht="12.75">
      <c r="D98" s="46"/>
      <c r="E98" s="80"/>
      <c r="F98" s="71"/>
      <c r="G98" s="78"/>
      <c r="H98" s="2"/>
      <c r="I98" s="2"/>
      <c r="J98" s="2"/>
      <c r="K98" s="2"/>
    </row>
    <row r="99" spans="1:11" s="1" customFormat="1" ht="12.75">
      <c r="A99" s="76" t="s">
        <v>65</v>
      </c>
      <c r="B99" s="12"/>
      <c r="C99" s="12"/>
      <c r="D99" s="12"/>
      <c r="E99" s="70">
        <f>SUM(E83:E98)</f>
        <v>208.539641</v>
      </c>
      <c r="F99" s="19"/>
      <c r="G99" s="104" t="s">
        <v>65</v>
      </c>
      <c r="H99" s="12"/>
      <c r="I99" s="12"/>
      <c r="J99" s="12"/>
      <c r="K99" s="10">
        <f>SUM(K83:K98)</f>
        <v>174.57</v>
      </c>
    </row>
    <row r="100" spans="5:11" ht="12.75">
      <c r="E100" s="80"/>
      <c r="F100" s="71"/>
      <c r="G100" s="78"/>
      <c r="H100" s="2"/>
      <c r="I100" s="2"/>
      <c r="J100" s="2"/>
      <c r="K100" s="2"/>
    </row>
    <row r="101" spans="1:11" ht="12.75">
      <c r="A101" s="48" t="s">
        <v>59</v>
      </c>
      <c r="E101" s="70">
        <f>(E74+E99)</f>
        <v>585.913817759</v>
      </c>
      <c r="F101" s="19"/>
      <c r="G101" s="102" t="s">
        <v>59</v>
      </c>
      <c r="H101" s="71"/>
      <c r="I101" s="71"/>
      <c r="J101" s="71"/>
      <c r="K101" s="19">
        <f>(K74+K99)</f>
        <v>550.803936</v>
      </c>
    </row>
    <row r="102" spans="1:11" ht="12.75">
      <c r="A102" s="48"/>
      <c r="E102" s="80"/>
      <c r="F102" s="71"/>
      <c r="G102" s="102"/>
      <c r="H102" s="71"/>
      <c r="I102" s="71"/>
      <c r="J102" s="71"/>
      <c r="K102" s="71"/>
    </row>
    <row r="103" spans="1:11" ht="12.75">
      <c r="A103" s="58" t="s">
        <v>62</v>
      </c>
      <c r="E103" s="70">
        <f>(E21-E74)</f>
        <v>301.3758232409999</v>
      </c>
      <c r="F103" s="19"/>
      <c r="G103" s="103" t="s">
        <v>62</v>
      </c>
      <c r="H103" s="71"/>
      <c r="I103" s="71"/>
      <c r="J103" s="71"/>
      <c r="K103" s="19">
        <f>(K21-K74)</f>
        <v>160.01606399999991</v>
      </c>
    </row>
    <row r="104" spans="1:11" ht="12.75">
      <c r="A104" s="1"/>
      <c r="E104" s="19"/>
      <c r="F104" s="32"/>
      <c r="G104" s="1"/>
      <c r="H104" s="2"/>
      <c r="I104" s="2"/>
      <c r="J104" s="2"/>
      <c r="K104" s="19"/>
    </row>
    <row r="105" spans="1:11" ht="12.75">
      <c r="A105" s="48" t="s">
        <v>60</v>
      </c>
      <c r="B105" s="42"/>
      <c r="C105" s="42"/>
      <c r="D105" s="42"/>
      <c r="E105" s="60">
        <f>(E21-E101)</f>
        <v>92.83618224099996</v>
      </c>
      <c r="F105" s="35"/>
      <c r="G105" s="48" t="s">
        <v>60</v>
      </c>
      <c r="H105" s="2"/>
      <c r="I105" s="2"/>
      <c r="J105" s="2"/>
      <c r="K105" s="60">
        <f>(K21-K101)</f>
        <v>-14.553936000000022</v>
      </c>
    </row>
    <row r="106" spans="1:11" ht="12.75">
      <c r="A106" s="1"/>
      <c r="E106" s="19"/>
      <c r="F106" s="32"/>
      <c r="G106" s="1"/>
      <c r="H106" s="2"/>
      <c r="I106" s="2"/>
      <c r="J106" s="2"/>
      <c r="K106" s="19"/>
    </row>
    <row r="107" spans="1:11" ht="12.75">
      <c r="A107" s="1" t="s">
        <v>57</v>
      </c>
      <c r="B107" s="2" t="s">
        <v>55</v>
      </c>
      <c r="E107" s="70">
        <f>(E101)/C18</f>
        <v>3.2370929157955803</v>
      </c>
      <c r="F107" s="32"/>
      <c r="G107" s="1" t="s">
        <v>57</v>
      </c>
      <c r="H107" s="2" t="s">
        <v>55</v>
      </c>
      <c r="I107" s="2"/>
      <c r="J107" s="2"/>
      <c r="K107" s="19">
        <f>(K101)/I18</f>
        <v>3.338205672727273</v>
      </c>
    </row>
    <row r="108" spans="1:11" ht="12.75">
      <c r="A108" s="1"/>
      <c r="E108" s="19"/>
      <c r="F108" s="71"/>
      <c r="G108" s="1"/>
      <c r="H108" s="2"/>
      <c r="I108" s="2"/>
      <c r="J108" s="2"/>
      <c r="K108" s="19"/>
    </row>
    <row r="109" spans="1:11" ht="12.75">
      <c r="A109" s="1"/>
      <c r="E109" s="19"/>
      <c r="F109" s="71"/>
      <c r="G109" s="1"/>
      <c r="H109" s="2"/>
      <c r="I109" s="2"/>
      <c r="J109" s="2"/>
      <c r="K109" s="19"/>
    </row>
    <row r="110" spans="1:11" ht="14.25">
      <c r="A110" s="130" t="s">
        <v>164</v>
      </c>
      <c r="E110" s="19"/>
      <c r="F110" s="71"/>
      <c r="G110" s="1"/>
      <c r="H110" s="2"/>
      <c r="I110" s="2"/>
      <c r="J110" s="2"/>
      <c r="K110" s="19"/>
    </row>
    <row r="111" spans="1:11" ht="14.25">
      <c r="A111" s="130"/>
      <c r="E111" s="19"/>
      <c r="F111" s="71"/>
      <c r="G111" s="1"/>
      <c r="H111" s="2"/>
      <c r="I111" s="2"/>
      <c r="J111" s="2"/>
      <c r="K111" s="19"/>
    </row>
    <row r="112" spans="1:11" ht="14.25">
      <c r="A112" s="130" t="s">
        <v>142</v>
      </c>
      <c r="E112" s="19"/>
      <c r="F112" s="71"/>
      <c r="G112" s="1"/>
      <c r="H112" s="2"/>
      <c r="I112" s="2"/>
      <c r="J112" s="2"/>
      <c r="K112" s="19"/>
    </row>
    <row r="113" spans="1:11" ht="14.25">
      <c r="A113" s="130"/>
      <c r="E113" s="19"/>
      <c r="F113" s="71"/>
      <c r="G113" s="1"/>
      <c r="H113" s="2"/>
      <c r="I113" s="2"/>
      <c r="J113" s="2"/>
      <c r="K113" s="19"/>
    </row>
    <row r="114" spans="1:11" ht="14.25">
      <c r="A114" s="122" t="s">
        <v>159</v>
      </c>
      <c r="E114" s="19"/>
      <c r="F114" s="19"/>
      <c r="G114" s="1"/>
      <c r="H114" s="2"/>
      <c r="I114" s="2"/>
      <c r="J114" s="2"/>
      <c r="K114" s="10"/>
    </row>
    <row r="115" spans="1:11" ht="12.75">
      <c r="A115" s="18" t="s">
        <v>158</v>
      </c>
      <c r="E115" s="19"/>
      <c r="F115" s="19"/>
      <c r="G115" s="1"/>
      <c r="H115" s="2"/>
      <c r="I115" s="2"/>
      <c r="J115" s="2"/>
      <c r="K115" s="10"/>
    </row>
    <row r="116" spans="1:7" ht="12.75">
      <c r="A116" s="72" t="s">
        <v>157</v>
      </c>
      <c r="E116" s="3"/>
      <c r="F116" s="3"/>
      <c r="G116" s="1"/>
    </row>
    <row r="117" spans="1:7" ht="12.75">
      <c r="A117" s="61"/>
      <c r="E117" s="3"/>
      <c r="F117" s="3"/>
      <c r="G117" s="1"/>
    </row>
    <row r="118" spans="1:7" ht="12.75">
      <c r="A118" s="18" t="s">
        <v>146</v>
      </c>
      <c r="E118" s="3"/>
      <c r="F118" s="3"/>
      <c r="G118" s="1"/>
    </row>
    <row r="119" ht="12.75">
      <c r="A119" t="s">
        <v>15</v>
      </c>
    </row>
    <row r="123" ht="12.75"/>
    <row r="124" ht="12.75"/>
    <row r="125" ht="12.75"/>
    <row r="126" ht="12.75"/>
    <row r="127" ht="12.75"/>
    <row r="128" ht="12.75"/>
    <row r="129" ht="12.75"/>
  </sheetData>
  <sheetProtection password="C610" sheet="1"/>
  <mergeCells count="1">
    <mergeCell ref="J2:J4"/>
  </mergeCells>
  <hyperlinks>
    <hyperlink ref="A116" r:id="rId1" display="  Wisconsin's 2013 Custom Rate Guide.  "/>
  </hyperlinks>
  <printOptions/>
  <pageMargins left="0.75" right="0.75" top="1" bottom="1" header="0.5" footer="0.5"/>
  <pageSetup orientation="portrait" r:id="rId3"/>
  <ignoredErrors>
    <ignoredError sqref="K76 K10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L120"/>
  <sheetViews>
    <sheetView zoomScale="75" zoomScaleNormal="75" zoomScalePageLayoutView="0" workbookViewId="0" topLeftCell="A1">
      <selection activeCell="A109" sqref="A109"/>
    </sheetView>
  </sheetViews>
  <sheetFormatPr defaultColWidth="9.140625" defaultRowHeight="12.75"/>
  <cols>
    <col min="1" max="1" width="43.57421875" style="0" customWidth="1"/>
    <col min="2" max="2" width="22.28125" style="2" customWidth="1"/>
    <col min="3" max="3" width="13.8515625" style="2" customWidth="1"/>
    <col min="4" max="5" width="11.421875" style="2" customWidth="1"/>
    <col min="6" max="6" width="3.140625" style="2" customWidth="1"/>
    <col min="7" max="7" width="43.57421875" style="0" customWidth="1"/>
    <col min="8" max="8" width="21.00390625" style="0" customWidth="1"/>
    <col min="9" max="9" width="10.28125" style="0" customWidth="1"/>
    <col min="11" max="11" width="11.421875" style="0" customWidth="1"/>
  </cols>
  <sheetData>
    <row r="1" ht="12.75"/>
    <row r="2" ht="12.75"/>
    <row r="3" ht="12.75"/>
    <row r="4" ht="12.75"/>
    <row r="5" ht="12.75"/>
    <row r="7" spans="1:7" ht="18">
      <c r="A7" s="25" t="s">
        <v>148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128"/>
      <c r="C15" s="128"/>
      <c r="D15" s="27" t="s">
        <v>0</v>
      </c>
      <c r="E15" s="109" t="s">
        <v>6</v>
      </c>
      <c r="F15" s="71"/>
      <c r="G15" s="79"/>
      <c r="H15" s="128"/>
      <c r="I15" s="128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104</v>
      </c>
      <c r="B19" s="2" t="s">
        <v>93</v>
      </c>
      <c r="C19" s="3">
        <v>7.37</v>
      </c>
      <c r="D19" s="16">
        <v>96.35</v>
      </c>
      <c r="E19" s="82">
        <f>(C19*D19)</f>
        <v>710.0994999999999</v>
      </c>
      <c r="F19" s="83"/>
      <c r="G19" s="78" t="s">
        <v>104</v>
      </c>
      <c r="H19" s="2" t="s">
        <v>93</v>
      </c>
      <c r="I19" s="36"/>
      <c r="J19" s="36"/>
      <c r="K19" s="3">
        <f>(I19*J19)</f>
        <v>0</v>
      </c>
    </row>
    <row r="20" spans="1:11" ht="14.25">
      <c r="A20" s="41" t="s">
        <v>90</v>
      </c>
      <c r="B20" s="42" t="s">
        <v>16</v>
      </c>
      <c r="C20" s="45">
        <v>0</v>
      </c>
      <c r="D20" s="45">
        <v>0</v>
      </c>
      <c r="E20" s="46">
        <f>(C20*D20)</f>
        <v>0</v>
      </c>
      <c r="F20" s="33"/>
      <c r="G20" t="s">
        <v>89</v>
      </c>
      <c r="H20" s="42" t="s">
        <v>16</v>
      </c>
      <c r="I20" s="140">
        <v>0</v>
      </c>
      <c r="J20" s="139">
        <v>0</v>
      </c>
      <c r="K20" s="3">
        <f>(I20*J20)</f>
        <v>0</v>
      </c>
    </row>
    <row r="21" spans="1:11" ht="12.75">
      <c r="A21" s="41"/>
      <c r="B21" s="42"/>
      <c r="C21" s="45"/>
      <c r="D21" s="45"/>
      <c r="E21" s="46"/>
      <c r="F21" s="33"/>
      <c r="H21" s="42"/>
      <c r="I21" s="97"/>
      <c r="J21" s="56"/>
      <c r="K21" s="3"/>
    </row>
    <row r="22" spans="3:11" ht="12.75">
      <c r="C22" s="3"/>
      <c r="D22" s="4" t="s">
        <v>12</v>
      </c>
      <c r="E22" s="82">
        <f>SUM(E19:E20)</f>
        <v>710.0994999999999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4.25">
      <c r="A29" s="5" t="s">
        <v>138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50" t="s">
        <v>21</v>
      </c>
      <c r="B30" s="51" t="s">
        <v>50</v>
      </c>
      <c r="C30" s="52">
        <v>150</v>
      </c>
      <c r="D30" s="52">
        <v>0.25</v>
      </c>
      <c r="E30" s="82">
        <f>(C30*D30)</f>
        <v>37.5</v>
      </c>
      <c r="F30" s="83"/>
      <c r="G30" s="65" t="s">
        <v>105</v>
      </c>
      <c r="H30" s="51" t="s">
        <v>50</v>
      </c>
      <c r="I30" s="36"/>
      <c r="J30" s="36"/>
      <c r="K30" s="83">
        <f aca="true" t="shared" si="0" ref="K30:K35">(I30*J30)</f>
        <v>0</v>
      </c>
    </row>
    <row r="31" spans="1:11" ht="12.75">
      <c r="A31" s="53" t="s">
        <v>22</v>
      </c>
      <c r="B31" s="145" t="s">
        <v>50</v>
      </c>
      <c r="C31" s="146">
        <v>0</v>
      </c>
      <c r="D31" s="146">
        <v>0.22</v>
      </c>
      <c r="E31" s="118">
        <f>(C31*D31)</f>
        <v>0</v>
      </c>
      <c r="F31" s="83"/>
      <c r="G31" s="65" t="s">
        <v>52</v>
      </c>
      <c r="H31" s="21" t="s">
        <v>50</v>
      </c>
      <c r="I31" s="36"/>
      <c r="J31" s="36"/>
      <c r="K31" s="83">
        <f t="shared" si="0"/>
        <v>0</v>
      </c>
    </row>
    <row r="32" spans="1:11" ht="12.75">
      <c r="A32" s="47" t="s">
        <v>56</v>
      </c>
      <c r="B32" s="51" t="s">
        <v>50</v>
      </c>
      <c r="C32" s="52">
        <v>100</v>
      </c>
      <c r="D32" s="52">
        <v>0.268</v>
      </c>
      <c r="E32" s="82">
        <f>(C32*D32)</f>
        <v>26.8</v>
      </c>
      <c r="F32" s="83"/>
      <c r="G32" s="65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>
      <c r="A33" s="4" t="s">
        <v>53</v>
      </c>
      <c r="B33" s="51" t="s">
        <v>50</v>
      </c>
      <c r="C33" s="52">
        <v>235</v>
      </c>
      <c r="D33" s="52">
        <v>0.24</v>
      </c>
      <c r="E33" s="82">
        <f>(C33*D33)</f>
        <v>56.4</v>
      </c>
      <c r="F33" s="83"/>
      <c r="G33" s="65" t="s">
        <v>53</v>
      </c>
      <c r="H33" s="21" t="s">
        <v>50</v>
      </c>
      <c r="I33" s="36"/>
      <c r="J33" s="36"/>
      <c r="K33" s="83">
        <f t="shared" si="0"/>
        <v>0</v>
      </c>
    </row>
    <row r="34" spans="1:11" ht="12.75">
      <c r="A34" s="4"/>
      <c r="B34" s="51"/>
      <c r="C34" s="52"/>
      <c r="D34" s="52"/>
      <c r="E34" s="82"/>
      <c r="F34" s="83"/>
      <c r="G34" s="134"/>
      <c r="H34" s="36"/>
      <c r="I34" s="36"/>
      <c r="J34" s="36"/>
      <c r="K34" s="3">
        <f t="shared" si="0"/>
        <v>0</v>
      </c>
    </row>
    <row r="35" spans="1:11" ht="12.75">
      <c r="A35" s="4"/>
      <c r="B35" s="51"/>
      <c r="C35" s="52"/>
      <c r="D35" s="52"/>
      <c r="E35" s="82"/>
      <c r="F35" s="83"/>
      <c r="G35" s="134"/>
      <c r="H35" s="36"/>
      <c r="I35" s="36"/>
      <c r="J35" s="36"/>
      <c r="K35" s="3">
        <f t="shared" si="0"/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24</v>
      </c>
      <c r="C37" s="3"/>
      <c r="D37" s="3"/>
      <c r="E37" s="82"/>
      <c r="F37" s="83"/>
      <c r="G37" s="85" t="s">
        <v>24</v>
      </c>
      <c r="H37" s="2"/>
      <c r="I37" s="3"/>
      <c r="J37" s="3"/>
      <c r="K37" s="3"/>
    </row>
    <row r="38" spans="1:11" ht="12.75">
      <c r="A38" s="4" t="s">
        <v>106</v>
      </c>
      <c r="B38" s="2" t="s">
        <v>26</v>
      </c>
      <c r="C38" s="3">
        <v>0.4</v>
      </c>
      <c r="D38" s="20">
        <v>232</v>
      </c>
      <c r="E38" s="82">
        <f>(C38*D38)</f>
        <v>92.80000000000001</v>
      </c>
      <c r="F38" s="83"/>
      <c r="G38" s="65" t="s">
        <v>106</v>
      </c>
      <c r="H38" s="2" t="s">
        <v>26</v>
      </c>
      <c r="I38" s="36"/>
      <c r="J38" s="36"/>
      <c r="K38" s="3">
        <f>(I38*J38)</f>
        <v>0</v>
      </c>
    </row>
    <row r="39" spans="1:11" ht="12.75">
      <c r="A39" s="4"/>
      <c r="C39" s="3"/>
      <c r="D39" s="3"/>
      <c r="E39" s="82"/>
      <c r="F39" s="83"/>
      <c r="G39" s="65"/>
      <c r="H39" s="2"/>
      <c r="I39" s="3"/>
      <c r="J39" s="3"/>
      <c r="K39" s="3"/>
    </row>
    <row r="40" spans="1:11" ht="12.75">
      <c r="A40" s="5" t="s">
        <v>27</v>
      </c>
      <c r="C40" s="3"/>
      <c r="D40" s="3"/>
      <c r="E40" s="82"/>
      <c r="F40" s="83"/>
      <c r="G40" s="85" t="s">
        <v>27</v>
      </c>
      <c r="H40" s="2"/>
      <c r="I40" s="3"/>
      <c r="J40" s="3"/>
      <c r="K40" s="3"/>
    </row>
    <row r="41" spans="1:11" ht="12.75">
      <c r="A41" s="141" t="s">
        <v>91</v>
      </c>
      <c r="B41" s="2" t="s">
        <v>1</v>
      </c>
      <c r="C41" s="3">
        <v>1</v>
      </c>
      <c r="D41" s="20">
        <v>5.25</v>
      </c>
      <c r="E41" s="82">
        <f>(C41*D41)</f>
        <v>5.25</v>
      </c>
      <c r="F41" s="83"/>
      <c r="G41" s="65" t="s">
        <v>91</v>
      </c>
      <c r="H41" s="2" t="s">
        <v>1</v>
      </c>
      <c r="I41" s="36"/>
      <c r="J41" s="36"/>
      <c r="K41" s="3">
        <f aca="true" t="shared" si="1" ref="K41:K46">(I41*J41)</f>
        <v>0</v>
      </c>
    </row>
    <row r="42" spans="1:11" ht="12.75">
      <c r="A42" s="4" t="s">
        <v>107</v>
      </c>
      <c r="B42" s="2" t="s">
        <v>1</v>
      </c>
      <c r="C42" s="3">
        <v>1</v>
      </c>
      <c r="D42" s="20">
        <v>6.75</v>
      </c>
      <c r="E42" s="82">
        <f>(C42*D42)</f>
        <v>6.75</v>
      </c>
      <c r="F42" s="83"/>
      <c r="G42" s="65" t="s">
        <v>107</v>
      </c>
      <c r="H42" s="2" t="s">
        <v>1</v>
      </c>
      <c r="I42" s="36"/>
      <c r="J42" s="36"/>
      <c r="K42" s="3">
        <f t="shared" si="1"/>
        <v>0</v>
      </c>
    </row>
    <row r="43" spans="1:11" ht="12.75">
      <c r="A43" s="47" t="s">
        <v>28</v>
      </c>
      <c r="B43" s="42" t="s">
        <v>1</v>
      </c>
      <c r="C43" s="45">
        <v>2</v>
      </c>
      <c r="D43" s="52">
        <v>6.02</v>
      </c>
      <c r="E43" s="82">
        <f>(C43*D43)</f>
        <v>12.04</v>
      </c>
      <c r="F43" s="83"/>
      <c r="G43" s="125" t="s">
        <v>111</v>
      </c>
      <c r="H43" s="126" t="s">
        <v>1</v>
      </c>
      <c r="I43" s="36"/>
      <c r="J43" s="36"/>
      <c r="K43" s="3">
        <f t="shared" si="1"/>
        <v>0</v>
      </c>
    </row>
    <row r="44" spans="1:11" ht="12.75">
      <c r="A44" s="47" t="s">
        <v>111</v>
      </c>
      <c r="B44" s="42" t="s">
        <v>1</v>
      </c>
      <c r="C44" s="45">
        <v>1</v>
      </c>
      <c r="D44" s="52">
        <v>0</v>
      </c>
      <c r="E44" s="82">
        <f>(C44*D44)</f>
        <v>0</v>
      </c>
      <c r="F44" s="83"/>
      <c r="G44" s="65" t="s">
        <v>101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/>
      <c r="B45" s="42"/>
      <c r="C45" s="45"/>
      <c r="D45" s="52"/>
      <c r="E45" s="82"/>
      <c r="F45" s="83"/>
      <c r="G45" s="134"/>
      <c r="H45" s="36"/>
      <c r="I45" s="36"/>
      <c r="J45" s="36"/>
      <c r="K45" s="3">
        <f t="shared" si="1"/>
        <v>0</v>
      </c>
    </row>
    <row r="46" spans="1:11" ht="12.75">
      <c r="A46" s="47"/>
      <c r="B46" s="42"/>
      <c r="C46" s="45"/>
      <c r="D46" s="52"/>
      <c r="E46" s="82"/>
      <c r="F46" s="83"/>
      <c r="G46" s="134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7" ht="12.75">
      <c r="A48" s="5" t="s">
        <v>32</v>
      </c>
      <c r="B48" s="2" t="s">
        <v>1</v>
      </c>
      <c r="C48" s="3">
        <v>1</v>
      </c>
      <c r="D48" s="20">
        <v>34.78</v>
      </c>
      <c r="E48" s="82">
        <f>(C48*D48)</f>
        <v>34.78</v>
      </c>
      <c r="F48" s="83"/>
      <c r="G48" s="85" t="s">
        <v>32</v>
      </c>
    </row>
    <row r="49" spans="1:11" ht="12.75">
      <c r="A49" s="47"/>
      <c r="B49" s="42"/>
      <c r="C49" s="45"/>
      <c r="D49" s="45"/>
      <c r="E49" s="82"/>
      <c r="F49" s="83"/>
      <c r="G49" s="90"/>
      <c r="H49" s="36"/>
      <c r="I49" s="36"/>
      <c r="J49" s="36"/>
      <c r="K49" s="3">
        <f>(I49*J49)</f>
        <v>0</v>
      </c>
    </row>
    <row r="50" spans="1:11" ht="12.75">
      <c r="A50" s="4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96"/>
      <c r="H51" s="97"/>
      <c r="I51" s="97"/>
      <c r="J51" s="97"/>
      <c r="K51" s="3"/>
    </row>
    <row r="52" spans="1:7" ht="12.75">
      <c r="A52" s="5" t="s">
        <v>33</v>
      </c>
      <c r="B52" s="2" t="s">
        <v>1</v>
      </c>
      <c r="C52" s="3">
        <v>0</v>
      </c>
      <c r="D52" s="3">
        <v>0</v>
      </c>
      <c r="E52" s="82">
        <f>(C52*D52)</f>
        <v>0</v>
      </c>
      <c r="F52" s="83"/>
      <c r="G52" s="85" t="s">
        <v>33</v>
      </c>
    </row>
    <row r="53" spans="1:11" ht="12.75">
      <c r="A53" s="5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5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4"/>
      <c r="C55" s="3"/>
      <c r="D55" s="3"/>
      <c r="E55" s="82"/>
      <c r="F55" s="83"/>
      <c r="G55" s="129"/>
      <c r="H55" s="15"/>
      <c r="I55" s="16"/>
      <c r="J55" s="16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7" t="s">
        <v>154</v>
      </c>
      <c r="B57" s="2" t="s">
        <v>34</v>
      </c>
      <c r="C57" s="20">
        <v>5.61</v>
      </c>
      <c r="D57" s="45">
        <v>3.47</v>
      </c>
      <c r="E57" s="82">
        <f>(C57*D57)</f>
        <v>19.466700000000003</v>
      </c>
      <c r="F57" s="83"/>
      <c r="G57" s="85" t="s">
        <v>35</v>
      </c>
      <c r="H57" s="2" t="s">
        <v>34</v>
      </c>
      <c r="I57" s="36"/>
      <c r="J57" s="36"/>
      <c r="K57" s="3">
        <f>(I57*J57)</f>
        <v>0</v>
      </c>
    </row>
    <row r="58" spans="1:11" ht="12.75">
      <c r="A58" s="7" t="s">
        <v>155</v>
      </c>
      <c r="B58" s="2" t="s">
        <v>34</v>
      </c>
      <c r="C58" s="20">
        <v>0.55</v>
      </c>
      <c r="D58" s="45">
        <v>3.15</v>
      </c>
      <c r="E58" s="82">
        <f>(C58*D58)</f>
        <v>1.7325000000000002</v>
      </c>
      <c r="F58" s="83"/>
      <c r="G58" s="85" t="s">
        <v>36</v>
      </c>
      <c r="H58" s="2" t="s">
        <v>34</v>
      </c>
      <c r="I58" s="36"/>
      <c r="J58" s="36"/>
      <c r="K58" s="3">
        <f>(I58*J58)</f>
        <v>0</v>
      </c>
    </row>
    <row r="59" spans="1:11" ht="12.75">
      <c r="A59" s="5" t="s">
        <v>13</v>
      </c>
      <c r="B59" s="2" t="s">
        <v>39</v>
      </c>
      <c r="C59" s="20">
        <v>0</v>
      </c>
      <c r="D59" s="3">
        <v>0</v>
      </c>
      <c r="E59" s="82">
        <f>(C59*D59)</f>
        <v>0</v>
      </c>
      <c r="F59" s="83"/>
      <c r="G59" s="85" t="s">
        <v>13</v>
      </c>
      <c r="H59" s="2" t="s">
        <v>39</v>
      </c>
      <c r="I59" s="36"/>
      <c r="J59" s="36"/>
      <c r="K59" s="3">
        <f>(I59*J59)</f>
        <v>0</v>
      </c>
    </row>
    <row r="60" spans="1:11" ht="12.75">
      <c r="A60" s="5" t="s">
        <v>14</v>
      </c>
      <c r="B60" s="2" t="s">
        <v>1</v>
      </c>
      <c r="C60" s="20">
        <v>1</v>
      </c>
      <c r="D60" s="3">
        <f>(E57+E58)*0.15</f>
        <v>3.1798800000000007</v>
      </c>
      <c r="E60" s="82">
        <f>(C60*D60)</f>
        <v>3.1798800000000007</v>
      </c>
      <c r="F60" s="83"/>
      <c r="G60" s="85" t="s">
        <v>14</v>
      </c>
      <c r="H60" s="2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5" t="s">
        <v>40</v>
      </c>
      <c r="E62" s="80"/>
      <c r="F62" s="71"/>
      <c r="G62" s="85" t="s">
        <v>40</v>
      </c>
      <c r="H62" s="2"/>
      <c r="I62" s="2"/>
      <c r="J62" s="2"/>
      <c r="K62" s="2"/>
    </row>
    <row r="63" spans="1:11" ht="12.75">
      <c r="A63" s="5" t="s">
        <v>41</v>
      </c>
      <c r="B63" s="2" t="s">
        <v>1</v>
      </c>
      <c r="C63" s="3">
        <v>1</v>
      </c>
      <c r="D63" s="20">
        <v>4.62</v>
      </c>
      <c r="E63" s="82">
        <f>(C63*D63)</f>
        <v>4.62</v>
      </c>
      <c r="F63" s="83"/>
      <c r="G63" s="85" t="s">
        <v>41</v>
      </c>
      <c r="H63" s="2" t="s">
        <v>1</v>
      </c>
      <c r="I63" s="36"/>
      <c r="J63" s="36"/>
      <c r="K63" s="3">
        <f>(I63*J63)</f>
        <v>0</v>
      </c>
    </row>
    <row r="64" spans="1:11" ht="12.75">
      <c r="A64" s="5" t="s">
        <v>42</v>
      </c>
      <c r="B64" s="2" t="s">
        <v>1</v>
      </c>
      <c r="C64" s="3">
        <v>1</v>
      </c>
      <c r="D64" s="20">
        <v>13.51</v>
      </c>
      <c r="E64" s="82">
        <f>(C64*D64)</f>
        <v>13.51</v>
      </c>
      <c r="F64" s="83"/>
      <c r="G64" s="85" t="s">
        <v>42</v>
      </c>
      <c r="H64" s="2" t="s">
        <v>1</v>
      </c>
      <c r="I64" s="36"/>
      <c r="J64" s="36"/>
      <c r="K64" s="3">
        <f>(I64*J64)</f>
        <v>0</v>
      </c>
    </row>
    <row r="65" spans="1:11" ht="12.75">
      <c r="A65" s="5"/>
      <c r="C65" s="3"/>
      <c r="D65" s="3"/>
      <c r="E65" s="82"/>
      <c r="F65" s="83"/>
      <c r="G65" s="85"/>
      <c r="H65" s="2"/>
      <c r="I65" s="97"/>
      <c r="J65" s="97"/>
      <c r="K65" s="3"/>
    </row>
    <row r="66" spans="1:11" ht="14.25">
      <c r="A66" s="5"/>
      <c r="C66" s="3"/>
      <c r="D66" s="3"/>
      <c r="E66" s="82"/>
      <c r="F66" s="83"/>
      <c r="G66" s="100" t="s">
        <v>110</v>
      </c>
      <c r="H66" s="2" t="s">
        <v>1</v>
      </c>
      <c r="I66" s="36"/>
      <c r="J66" s="36"/>
      <c r="K66" s="3">
        <f>(I66*J66)</f>
        <v>0</v>
      </c>
    </row>
    <row r="67" spans="1:11" ht="12.75">
      <c r="A67" s="5"/>
      <c r="C67" s="3"/>
      <c r="D67" s="3"/>
      <c r="E67" s="82"/>
      <c r="F67" s="83"/>
      <c r="G67" s="85"/>
      <c r="H67" s="2"/>
      <c r="I67" s="3"/>
      <c r="J67" s="3"/>
      <c r="K67" s="3"/>
    </row>
    <row r="68" spans="1:11" ht="12.75">
      <c r="A68" s="4" t="s">
        <v>11</v>
      </c>
      <c r="C68" s="3"/>
      <c r="D68" s="3"/>
      <c r="E68" s="82">
        <f>SUM(E29:E67)</f>
        <v>314.82908000000003</v>
      </c>
      <c r="F68" s="83"/>
      <c r="G68" s="65" t="s">
        <v>11</v>
      </c>
      <c r="H68" s="2"/>
      <c r="I68" s="3"/>
      <c r="J68" s="3"/>
      <c r="K68" s="3">
        <f>SUM(K29:K67)</f>
        <v>0</v>
      </c>
    </row>
    <row r="69" spans="1:11" ht="12.75">
      <c r="A69" s="5"/>
      <c r="C69" s="3"/>
      <c r="D69" s="3"/>
      <c r="E69" s="82"/>
      <c r="F69" s="83"/>
      <c r="G69" s="85"/>
      <c r="H69" s="2"/>
      <c r="I69" s="3"/>
      <c r="J69" s="3"/>
      <c r="K69" s="3"/>
    </row>
    <row r="70" spans="1:11" ht="12.75">
      <c r="A70" s="4" t="s">
        <v>7</v>
      </c>
      <c r="B70" s="2" t="s">
        <v>1</v>
      </c>
      <c r="C70" s="3">
        <f>(E68)</f>
        <v>314.82908000000003</v>
      </c>
      <c r="D70" s="8">
        <v>0.0399</v>
      </c>
      <c r="E70" s="82">
        <f>(C70*D70)/2</f>
        <v>6.280840146</v>
      </c>
      <c r="F70" s="83"/>
      <c r="G70" s="65" t="s">
        <v>7</v>
      </c>
      <c r="H70" s="2" t="s">
        <v>1</v>
      </c>
      <c r="I70" s="69"/>
      <c r="J70" s="68">
        <f>(K68)</f>
        <v>0</v>
      </c>
      <c r="K70" s="3">
        <f>(I70*J70)/2</f>
        <v>0</v>
      </c>
    </row>
    <row r="71" spans="1:11" ht="12.75">
      <c r="A71" s="4"/>
      <c r="C71" s="3"/>
      <c r="D71" s="8"/>
      <c r="E71" s="82"/>
      <c r="F71" s="83"/>
      <c r="G71" s="65" t="s">
        <v>129</v>
      </c>
      <c r="H71" s="2"/>
      <c r="I71" s="56"/>
      <c r="J71" s="66"/>
      <c r="K71" s="3"/>
    </row>
    <row r="72" spans="1:11" ht="12.75">
      <c r="A72" s="4"/>
      <c r="C72" s="3"/>
      <c r="D72" s="8"/>
      <c r="E72" s="82"/>
      <c r="F72" s="83"/>
      <c r="G72" s="65"/>
      <c r="H72" s="2"/>
      <c r="I72" s="3"/>
      <c r="J72" s="8"/>
      <c r="K72" s="3"/>
    </row>
    <row r="73" spans="1:11" ht="12.75">
      <c r="A73" s="76" t="s">
        <v>58</v>
      </c>
      <c r="B73" s="42"/>
      <c r="C73" s="45"/>
      <c r="D73" s="57"/>
      <c r="E73" s="60">
        <f>SUM(E68:E72)</f>
        <v>321.10992014600004</v>
      </c>
      <c r="F73" s="33"/>
      <c r="G73" s="76" t="s">
        <v>58</v>
      </c>
      <c r="H73" s="2"/>
      <c r="I73" s="3"/>
      <c r="J73" s="8"/>
      <c r="K73" s="10">
        <f>SUM(K68:K72)</f>
        <v>0</v>
      </c>
    </row>
    <row r="74" spans="1:11" ht="12.75">
      <c r="A74" s="47"/>
      <c r="B74" s="42"/>
      <c r="C74" s="45"/>
      <c r="D74" s="57"/>
      <c r="E74" s="46"/>
      <c r="F74" s="33"/>
      <c r="G74" s="77"/>
      <c r="H74" s="2"/>
      <c r="I74" s="3"/>
      <c r="J74" s="8"/>
      <c r="K74" s="10"/>
    </row>
    <row r="75" spans="1:11" ht="12.75">
      <c r="A75" s="76" t="s">
        <v>98</v>
      </c>
      <c r="B75" s="42"/>
      <c r="C75" s="45"/>
      <c r="D75" s="57"/>
      <c r="E75" s="60">
        <f>(E73/C19)</f>
        <v>43.56986704830394</v>
      </c>
      <c r="F75" s="33"/>
      <c r="G75" s="76" t="s">
        <v>98</v>
      </c>
      <c r="H75" s="42"/>
      <c r="I75" s="45"/>
      <c r="J75" s="57"/>
      <c r="K75" s="60" t="e">
        <f>(K73/I19)</f>
        <v>#DIV/0!</v>
      </c>
    </row>
    <row r="76" spans="1:11" ht="12.75">
      <c r="A76" s="5"/>
      <c r="C76" s="3"/>
      <c r="D76" s="3"/>
      <c r="E76" s="82"/>
      <c r="F76" s="83"/>
      <c r="G76" s="85"/>
      <c r="H76" s="2"/>
      <c r="I76" s="3"/>
      <c r="J76" s="3"/>
      <c r="K76" s="3"/>
    </row>
    <row r="77" spans="1:11" ht="12.75">
      <c r="A77" s="9" t="s">
        <v>8</v>
      </c>
      <c r="C77" s="3"/>
      <c r="D77" s="3"/>
      <c r="E77" s="82"/>
      <c r="F77" s="83"/>
      <c r="G77" s="81" t="s">
        <v>8</v>
      </c>
      <c r="H77" s="2"/>
      <c r="I77" s="3"/>
      <c r="J77" s="3"/>
      <c r="K77" s="3"/>
    </row>
    <row r="78" spans="1:11" ht="12.75">
      <c r="A78" s="5"/>
      <c r="C78" s="3"/>
      <c r="D78" s="3"/>
      <c r="E78" s="82"/>
      <c r="F78" s="83"/>
      <c r="G78" s="85"/>
      <c r="H78" s="2"/>
      <c r="I78" s="3"/>
      <c r="J78" s="3"/>
      <c r="K78" s="3"/>
    </row>
    <row r="79" spans="2:11" ht="12.75">
      <c r="B79" s="12" t="s">
        <v>2</v>
      </c>
      <c r="C79" s="12" t="s">
        <v>3</v>
      </c>
      <c r="D79" s="12" t="s">
        <v>4</v>
      </c>
      <c r="E79" s="108" t="s">
        <v>5</v>
      </c>
      <c r="F79" s="71"/>
      <c r="G79" s="78"/>
      <c r="H79" s="12" t="s">
        <v>2</v>
      </c>
      <c r="I79" s="12" t="s">
        <v>3</v>
      </c>
      <c r="J79" s="12" t="s">
        <v>4</v>
      </c>
      <c r="K79" s="12" t="s">
        <v>5</v>
      </c>
    </row>
    <row r="80" spans="1:11" ht="12.75">
      <c r="A80" s="6"/>
      <c r="B80" s="12"/>
      <c r="C80" s="12"/>
      <c r="D80" s="12" t="s">
        <v>0</v>
      </c>
      <c r="E80" s="108" t="s">
        <v>6</v>
      </c>
      <c r="F80" s="71"/>
      <c r="G80" s="99"/>
      <c r="H80" s="12"/>
      <c r="I80" s="12"/>
      <c r="J80" s="12" t="s">
        <v>0</v>
      </c>
      <c r="K80" s="12" t="s">
        <v>6</v>
      </c>
    </row>
    <row r="81" spans="1:11" ht="12.75">
      <c r="A81" s="6"/>
      <c r="C81" s="3"/>
      <c r="D81" s="3"/>
      <c r="E81" s="82"/>
      <c r="F81" s="83"/>
      <c r="G81" s="99"/>
      <c r="H81" s="2"/>
      <c r="I81" s="3"/>
      <c r="J81" s="3"/>
      <c r="K81" s="3"/>
    </row>
    <row r="82" spans="1:11" ht="12.75">
      <c r="A82" s="7" t="s">
        <v>64</v>
      </c>
      <c r="B82" s="2" t="s">
        <v>43</v>
      </c>
      <c r="C82" s="3">
        <v>0</v>
      </c>
      <c r="D82" s="3">
        <v>0</v>
      </c>
      <c r="E82" s="82">
        <f>(C82*D82)</f>
        <v>0</v>
      </c>
      <c r="F82" s="83"/>
      <c r="G82" s="100" t="s">
        <v>130</v>
      </c>
      <c r="H82" s="2" t="s">
        <v>43</v>
      </c>
      <c r="I82" s="69"/>
      <c r="J82" s="68">
        <f>(K22)</f>
        <v>0</v>
      </c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66"/>
      <c r="J83" s="56"/>
      <c r="K83" s="3"/>
    </row>
    <row r="84" spans="1:11" ht="12.75">
      <c r="A84" s="59" t="s">
        <v>112</v>
      </c>
      <c r="B84" s="42" t="s">
        <v>113</v>
      </c>
      <c r="C84" s="45">
        <v>1</v>
      </c>
      <c r="D84" s="45">
        <f>(E68)*0.05</f>
        <v>15.741454000000003</v>
      </c>
      <c r="E84" s="46">
        <f>(C84*D84)</f>
        <v>15.741454000000003</v>
      </c>
      <c r="F84" s="33"/>
      <c r="G84" s="59" t="s">
        <v>131</v>
      </c>
      <c r="H84" s="42" t="s">
        <v>113</v>
      </c>
      <c r="I84" s="69"/>
      <c r="J84" s="67">
        <f>(K68)</f>
        <v>0</v>
      </c>
      <c r="K84" s="3">
        <f>(I84*J84)</f>
        <v>0</v>
      </c>
    </row>
    <row r="85" spans="1:11" ht="12.75">
      <c r="A85" s="7"/>
      <c r="C85" s="3"/>
      <c r="D85" s="3"/>
      <c r="E85" s="82"/>
      <c r="F85" s="83"/>
      <c r="G85" s="100"/>
      <c r="H85" s="2"/>
      <c r="I85" s="16"/>
      <c r="J85" s="16"/>
      <c r="K85" s="3"/>
    </row>
    <row r="86" spans="1:11" ht="12.75">
      <c r="A86" s="101" t="s">
        <v>54</v>
      </c>
      <c r="B86" s="2" t="s">
        <v>1</v>
      </c>
      <c r="C86" s="97">
        <v>1</v>
      </c>
      <c r="D86" s="97">
        <v>136</v>
      </c>
      <c r="E86" s="82">
        <f>(C86*D86)</f>
        <v>136</v>
      </c>
      <c r="F86" s="83"/>
      <c r="G86" s="100" t="s">
        <v>54</v>
      </c>
      <c r="H86" s="2" t="s">
        <v>1</v>
      </c>
      <c r="I86" s="36"/>
      <c r="J86" s="36"/>
      <c r="K86" s="3">
        <f>(I86*J86)</f>
        <v>0</v>
      </c>
    </row>
    <row r="87" spans="1:11" ht="12.75">
      <c r="A87" s="7"/>
      <c r="C87" s="8"/>
      <c r="D87" s="3"/>
      <c r="E87" s="82"/>
      <c r="F87" s="83"/>
      <c r="G87" s="100"/>
      <c r="H87" s="2"/>
      <c r="I87" s="8"/>
      <c r="J87" s="3"/>
      <c r="K87" s="3"/>
    </row>
    <row r="88" spans="1:11" ht="12.75">
      <c r="A88" s="7" t="s">
        <v>9</v>
      </c>
      <c r="B88" s="2" t="s">
        <v>10</v>
      </c>
      <c r="C88" s="3">
        <v>1.49</v>
      </c>
      <c r="D88" s="3">
        <v>10</v>
      </c>
      <c r="E88" s="82">
        <f>(C88*D88)</f>
        <v>14.9</v>
      </c>
      <c r="F88" s="83"/>
      <c r="G88" s="100" t="s">
        <v>9</v>
      </c>
      <c r="H88" s="2" t="s">
        <v>10</v>
      </c>
      <c r="I88" s="36"/>
      <c r="J88" s="36"/>
      <c r="K88" s="3">
        <f>(I88*J88)</f>
        <v>0</v>
      </c>
    </row>
    <row r="89" spans="1:11" ht="12.75">
      <c r="A89" s="7"/>
      <c r="C89" s="3"/>
      <c r="D89" s="3"/>
      <c r="E89" s="82"/>
      <c r="F89" s="83"/>
      <c r="G89" s="100"/>
      <c r="H89" s="2"/>
      <c r="I89" s="3"/>
      <c r="J89" s="3"/>
      <c r="K89" s="3"/>
    </row>
    <row r="90" spans="1:11" ht="12.75">
      <c r="A90" s="7" t="s">
        <v>44</v>
      </c>
      <c r="C90" s="3"/>
      <c r="D90" s="3"/>
      <c r="E90" s="82"/>
      <c r="F90" s="83"/>
      <c r="G90" s="100" t="s">
        <v>44</v>
      </c>
      <c r="H90" s="2"/>
      <c r="I90" s="3"/>
      <c r="J90" s="3"/>
      <c r="K90" s="3"/>
    </row>
    <row r="91" spans="1:11" ht="12.75">
      <c r="A91" s="5" t="s">
        <v>41</v>
      </c>
      <c r="B91" s="2" t="s">
        <v>1</v>
      </c>
      <c r="C91" s="3">
        <v>1</v>
      </c>
      <c r="D91" s="20">
        <v>5.43</v>
      </c>
      <c r="E91" s="82">
        <f>(C91*D91)</f>
        <v>5.43</v>
      </c>
      <c r="F91" s="83"/>
      <c r="G91" s="85" t="s">
        <v>41</v>
      </c>
      <c r="H91" s="2" t="s">
        <v>1</v>
      </c>
      <c r="I91" s="36"/>
      <c r="J91" s="36"/>
      <c r="K91" s="3">
        <f>(I91*J91)</f>
        <v>0</v>
      </c>
    </row>
    <row r="92" spans="1:11" ht="12.75">
      <c r="A92" s="5" t="s">
        <v>42</v>
      </c>
      <c r="B92" s="2" t="s">
        <v>1</v>
      </c>
      <c r="C92" s="3">
        <v>1</v>
      </c>
      <c r="D92" s="20">
        <v>13.7</v>
      </c>
      <c r="E92" s="82">
        <f>(C92*D92)</f>
        <v>13.7</v>
      </c>
      <c r="F92" s="83"/>
      <c r="G92" s="85" t="s">
        <v>42</v>
      </c>
      <c r="H92" s="2" t="s">
        <v>1</v>
      </c>
      <c r="I92" s="36"/>
      <c r="J92" s="36"/>
      <c r="K92" s="3">
        <f>(I92*J92)</f>
        <v>0</v>
      </c>
    </row>
    <row r="93" spans="1:11" ht="12.75">
      <c r="A93" s="5"/>
      <c r="C93" s="3"/>
      <c r="D93" s="89"/>
      <c r="E93" s="82"/>
      <c r="F93" s="83"/>
      <c r="G93" s="85"/>
      <c r="H93" s="2"/>
      <c r="I93" s="3"/>
      <c r="J93" s="3"/>
      <c r="K93" s="3"/>
    </row>
    <row r="94" spans="1:11" ht="12.75">
      <c r="A94" s="7" t="s">
        <v>45</v>
      </c>
      <c r="C94" s="3"/>
      <c r="D94" s="89"/>
      <c r="E94" s="82"/>
      <c r="F94" s="83"/>
      <c r="G94" s="100" t="s">
        <v>45</v>
      </c>
      <c r="H94" s="2"/>
      <c r="I94" s="3"/>
      <c r="J94" s="3"/>
      <c r="K94" s="3"/>
    </row>
    <row r="95" spans="1:11" ht="12.75">
      <c r="A95" s="5" t="s">
        <v>41</v>
      </c>
      <c r="B95" s="2" t="s">
        <v>1</v>
      </c>
      <c r="C95" s="3">
        <v>1</v>
      </c>
      <c r="D95" s="20">
        <v>10.42</v>
      </c>
      <c r="E95" s="82">
        <f>(C95*D95)</f>
        <v>10.42</v>
      </c>
      <c r="F95" s="83"/>
      <c r="G95" s="85" t="s">
        <v>41</v>
      </c>
      <c r="H95" s="2" t="s">
        <v>1</v>
      </c>
      <c r="I95" s="36"/>
      <c r="J95" s="36"/>
      <c r="K95" s="3">
        <f>(I95*J95)</f>
        <v>0</v>
      </c>
    </row>
    <row r="96" spans="1:11" ht="12.75">
      <c r="A96" s="5" t="s">
        <v>42</v>
      </c>
      <c r="B96" s="2" t="s">
        <v>1</v>
      </c>
      <c r="C96" s="3">
        <v>1</v>
      </c>
      <c r="D96" s="20">
        <v>31.77</v>
      </c>
      <c r="E96" s="82">
        <f>(C96*D96)</f>
        <v>31.77</v>
      </c>
      <c r="F96" s="83"/>
      <c r="G96" s="85" t="s">
        <v>42</v>
      </c>
      <c r="H96" s="2" t="s">
        <v>1</v>
      </c>
      <c r="I96" s="36"/>
      <c r="J96" s="36"/>
      <c r="K96" s="3">
        <f>(I96*J96)</f>
        <v>0</v>
      </c>
    </row>
    <row r="97" spans="5:11" ht="12.75">
      <c r="E97" s="80"/>
      <c r="F97" s="71"/>
      <c r="G97" s="78"/>
      <c r="H97" s="2"/>
      <c r="I97" s="2"/>
      <c r="J97" s="2"/>
      <c r="K97" s="2"/>
    </row>
    <row r="98" spans="1:11" s="1" customFormat="1" ht="12.75">
      <c r="A98" s="76" t="s">
        <v>65</v>
      </c>
      <c r="B98" s="12"/>
      <c r="C98" s="12"/>
      <c r="D98" s="12"/>
      <c r="E98" s="70">
        <f>SUM(E82:E97)</f>
        <v>227.961454</v>
      </c>
      <c r="F98" s="19"/>
      <c r="G98" s="104" t="s">
        <v>65</v>
      </c>
      <c r="H98" s="12"/>
      <c r="I98" s="12"/>
      <c r="J98" s="12"/>
      <c r="K98" s="10">
        <f>SUM(K82:K97)</f>
        <v>0</v>
      </c>
    </row>
    <row r="99" spans="5:11" ht="12.75">
      <c r="E99" s="80"/>
      <c r="F99" s="71"/>
      <c r="G99" s="78"/>
      <c r="H99" s="2"/>
      <c r="I99" s="2"/>
      <c r="J99" s="2"/>
      <c r="K99" s="2"/>
    </row>
    <row r="100" spans="1:11" ht="12.75">
      <c r="A100" s="48" t="s">
        <v>59</v>
      </c>
      <c r="B100" s="42"/>
      <c r="C100" s="42"/>
      <c r="D100" s="42"/>
      <c r="E100" s="60">
        <f>(E73+E98)</f>
        <v>549.071374146</v>
      </c>
      <c r="F100" s="35"/>
      <c r="G100" s="48" t="s">
        <v>59</v>
      </c>
      <c r="H100" s="2"/>
      <c r="I100" s="2"/>
      <c r="J100" s="2"/>
      <c r="K100" s="10">
        <f>(K73+K98)</f>
        <v>0</v>
      </c>
    </row>
    <row r="101" spans="1:11" ht="12.75">
      <c r="A101" s="48"/>
      <c r="B101" s="42"/>
      <c r="C101" s="42"/>
      <c r="D101" s="42"/>
      <c r="E101" s="60"/>
      <c r="F101" s="35"/>
      <c r="G101" s="1"/>
      <c r="H101" s="2"/>
      <c r="I101" s="2"/>
      <c r="J101" s="2"/>
      <c r="K101" s="10"/>
    </row>
    <row r="102" spans="1:11" ht="12.75">
      <c r="A102" s="58" t="s">
        <v>62</v>
      </c>
      <c r="B102" s="42"/>
      <c r="C102" s="42"/>
      <c r="D102" s="42"/>
      <c r="E102" s="60">
        <f>(E22-E73)</f>
        <v>388.9895798539999</v>
      </c>
      <c r="F102" s="35"/>
      <c r="G102" s="58" t="s">
        <v>62</v>
      </c>
      <c r="H102" s="42"/>
      <c r="I102" s="42"/>
      <c r="J102" s="42"/>
      <c r="K102" s="60">
        <f>(K22-K73)</f>
        <v>0</v>
      </c>
    </row>
    <row r="103" spans="1:11" ht="12.75">
      <c r="A103" s="76"/>
      <c r="B103" s="42"/>
      <c r="C103" s="42"/>
      <c r="D103" s="42"/>
      <c r="E103" s="60"/>
      <c r="F103" s="35"/>
      <c r="G103" s="76"/>
      <c r="H103" s="42"/>
      <c r="I103" s="42"/>
      <c r="J103" s="42"/>
      <c r="K103" s="60"/>
    </row>
    <row r="104" spans="1:11" ht="12.75">
      <c r="A104" s="48" t="s">
        <v>60</v>
      </c>
      <c r="B104" s="42"/>
      <c r="C104" s="42"/>
      <c r="D104" s="42"/>
      <c r="E104" s="60">
        <f>(E22-E100)</f>
        <v>161.02812585399988</v>
      </c>
      <c r="F104" s="35"/>
      <c r="G104" s="48" t="s">
        <v>60</v>
      </c>
      <c r="H104" s="2"/>
      <c r="I104" s="2"/>
      <c r="J104" s="2"/>
      <c r="K104" s="10">
        <f>(K22-K100)</f>
        <v>0</v>
      </c>
    </row>
    <row r="105" spans="1:11" ht="12.75">
      <c r="A105" s="1"/>
      <c r="E105" s="19"/>
      <c r="F105" s="32"/>
      <c r="G105" s="29"/>
      <c r="H105" s="2"/>
      <c r="I105" s="2"/>
      <c r="J105" s="2"/>
      <c r="K105" s="10"/>
    </row>
    <row r="106" spans="1:11" ht="12.75">
      <c r="A106" s="1" t="s">
        <v>99</v>
      </c>
      <c r="B106" s="2" t="s">
        <v>102</v>
      </c>
      <c r="E106" s="70">
        <f>(E100)/C19</f>
        <v>74.50086487734058</v>
      </c>
      <c r="F106" s="32"/>
      <c r="G106" s="1" t="s">
        <v>99</v>
      </c>
      <c r="H106" s="2" t="s">
        <v>102</v>
      </c>
      <c r="I106" s="2"/>
      <c r="J106" s="2"/>
      <c r="K106" s="19" t="e">
        <f>(K100)/I19</f>
        <v>#DIV/0!</v>
      </c>
    </row>
    <row r="107" spans="1:11" ht="12.75">
      <c r="A107" s="1"/>
      <c r="E107" s="19"/>
      <c r="F107" s="71"/>
      <c r="G107" s="1"/>
      <c r="H107" s="2"/>
      <c r="I107" s="2"/>
      <c r="J107" s="2"/>
      <c r="K107" s="19"/>
    </row>
    <row r="108" spans="1:11" ht="12.75">
      <c r="A108" s="1"/>
      <c r="E108" s="19"/>
      <c r="F108" s="19"/>
      <c r="G108" s="1"/>
      <c r="H108" s="2"/>
      <c r="I108" s="2"/>
      <c r="J108" s="2"/>
      <c r="K108" s="10"/>
    </row>
    <row r="109" spans="1:11" ht="14.25">
      <c r="A109" s="130" t="s">
        <v>164</v>
      </c>
      <c r="E109" s="19"/>
      <c r="F109" s="71"/>
      <c r="G109" s="1"/>
      <c r="H109" s="2"/>
      <c r="I109" s="2"/>
      <c r="J109" s="2"/>
      <c r="K109" s="19"/>
    </row>
    <row r="110" spans="1:11" ht="14.25">
      <c r="A110" s="112"/>
      <c r="E110" s="19"/>
      <c r="F110" s="71"/>
      <c r="G110" s="1"/>
      <c r="H110" s="2"/>
      <c r="I110" s="2"/>
      <c r="J110" s="2"/>
      <c r="K110" s="19"/>
    </row>
    <row r="111" spans="1:11" ht="14.25">
      <c r="A111" s="7" t="s">
        <v>143</v>
      </c>
      <c r="E111" s="19"/>
      <c r="F111" s="71"/>
      <c r="G111" s="1"/>
      <c r="H111" s="2"/>
      <c r="I111" s="2"/>
      <c r="J111" s="2"/>
      <c r="K111" s="19"/>
    </row>
    <row r="112" spans="1:11" ht="12.75">
      <c r="A112" s="7"/>
      <c r="E112" s="19"/>
      <c r="F112" s="71"/>
      <c r="G112" s="1"/>
      <c r="H112" s="2"/>
      <c r="I112" s="2"/>
      <c r="J112" s="2"/>
      <c r="K112" s="19"/>
    </row>
    <row r="113" spans="1:11" ht="14.25">
      <c r="A113" s="130" t="s">
        <v>139</v>
      </c>
      <c r="E113" s="19"/>
      <c r="F113" s="71"/>
      <c r="G113" s="1"/>
      <c r="H113" s="2"/>
      <c r="I113" s="2"/>
      <c r="J113" s="2"/>
      <c r="K113" s="19"/>
    </row>
    <row r="114" spans="1:11" ht="14.25">
      <c r="A114" s="130"/>
      <c r="E114" s="19"/>
      <c r="F114" s="71"/>
      <c r="G114" s="1"/>
      <c r="H114" s="2"/>
      <c r="I114" s="2"/>
      <c r="J114" s="2"/>
      <c r="K114" s="19"/>
    </row>
    <row r="115" spans="1:12" ht="14.25">
      <c r="A115" s="122" t="s">
        <v>160</v>
      </c>
      <c r="E115" s="19"/>
      <c r="F115" s="19"/>
      <c r="G115" s="1"/>
      <c r="H115" s="1"/>
      <c r="I115" s="2"/>
      <c r="J115" s="2"/>
      <c r="K115" s="2"/>
      <c r="L115" s="10"/>
    </row>
    <row r="116" spans="1:12" ht="12.75">
      <c r="A116" s="18" t="s">
        <v>158</v>
      </c>
      <c r="E116" s="19"/>
      <c r="F116" s="19"/>
      <c r="G116" s="1"/>
      <c r="H116" s="1"/>
      <c r="I116" s="2"/>
      <c r="J116" s="2"/>
      <c r="K116" s="2"/>
      <c r="L116" s="10"/>
    </row>
    <row r="117" spans="1:8" ht="12.75">
      <c r="A117" s="72" t="s">
        <v>157</v>
      </c>
      <c r="E117" s="3"/>
      <c r="F117" s="3"/>
      <c r="G117" s="1"/>
      <c r="H117" s="1"/>
    </row>
    <row r="118" spans="1:8" ht="12.75">
      <c r="A118" s="61"/>
      <c r="E118" s="3"/>
      <c r="F118" s="3"/>
      <c r="G118" s="3"/>
      <c r="H118" s="1"/>
    </row>
    <row r="119" ht="12.75">
      <c r="A119" s="18" t="s">
        <v>146</v>
      </c>
    </row>
    <row r="120" ht="12.75">
      <c r="A120" t="s">
        <v>15</v>
      </c>
    </row>
    <row r="125" ht="12.75"/>
    <row r="126" ht="12.75"/>
    <row r="127" ht="12.75"/>
    <row r="128" ht="12.75"/>
    <row r="129" ht="12.75"/>
    <row r="130" ht="12.75"/>
    <row r="131" ht="12.75"/>
  </sheetData>
  <sheetProtection password="C610" sheet="1"/>
  <hyperlinks>
    <hyperlink ref="A117" r:id="rId1" display="  Wisconsin's 2013 Custom Rate Guide.  "/>
  </hyperlinks>
  <printOptions/>
  <pageMargins left="0.75" right="0.75" top="1" bottom="1" header="0.5" footer="0.5"/>
  <pageSetup horizontalDpi="300" verticalDpi="300" orientation="portrait" r:id="rId3"/>
  <ignoredErrors>
    <ignoredError sqref="K75 K106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M123"/>
  <sheetViews>
    <sheetView zoomScale="75" zoomScaleNormal="75" workbookViewId="0" topLeftCell="A73">
      <selection activeCell="A109" sqref="A109"/>
    </sheetView>
  </sheetViews>
  <sheetFormatPr defaultColWidth="9.140625" defaultRowHeight="12.75"/>
  <cols>
    <col min="1" max="1" width="38.140625" style="0" customWidth="1"/>
    <col min="2" max="2" width="22.140625" style="2" customWidth="1"/>
    <col min="3" max="3" width="13.28125" style="2" customWidth="1"/>
    <col min="4" max="5" width="11.421875" style="2" customWidth="1"/>
    <col min="6" max="6" width="3.140625" style="2" customWidth="1"/>
    <col min="7" max="7" width="43.7109375" style="0" customWidth="1"/>
    <col min="8" max="8" width="21.140625" style="0" customWidth="1"/>
    <col min="9" max="9" width="11.28125" style="0" customWidth="1"/>
    <col min="11" max="11" width="12.00390625" style="0" customWidth="1"/>
  </cols>
  <sheetData>
    <row r="1" ht="12.75"/>
    <row r="2" ht="12.75"/>
    <row r="3" ht="12.75"/>
    <row r="4" ht="12.75"/>
    <row r="5" ht="12.75"/>
    <row r="7" spans="1:7" ht="18">
      <c r="A7" s="25" t="s">
        <v>149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128"/>
      <c r="C15" s="128"/>
      <c r="D15" s="27" t="s">
        <v>0</v>
      </c>
      <c r="E15" s="109" t="s">
        <v>6</v>
      </c>
      <c r="F15" s="71"/>
      <c r="G15" s="79"/>
      <c r="H15" s="128"/>
      <c r="I15" s="128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104</v>
      </c>
      <c r="B19" s="2" t="s">
        <v>93</v>
      </c>
      <c r="C19" s="3">
        <v>6.3</v>
      </c>
      <c r="D19" s="16">
        <v>96.35</v>
      </c>
      <c r="E19" s="82">
        <f>(C19*D19)</f>
        <v>607.005</v>
      </c>
      <c r="F19" s="83"/>
      <c r="G19" s="78" t="s">
        <v>104</v>
      </c>
      <c r="H19" s="2" t="s">
        <v>93</v>
      </c>
      <c r="I19" s="36"/>
      <c r="J19" s="36"/>
      <c r="K19" s="3">
        <f>(I19*J19)</f>
        <v>0</v>
      </c>
    </row>
    <row r="20" spans="1:11" ht="14.25">
      <c r="A20" s="41" t="s">
        <v>90</v>
      </c>
      <c r="B20" s="42" t="s">
        <v>16</v>
      </c>
      <c r="C20" s="45">
        <v>0</v>
      </c>
      <c r="D20" s="45">
        <v>0</v>
      </c>
      <c r="E20" s="46">
        <f>(C20*D20)</f>
        <v>0</v>
      </c>
      <c r="F20" s="33"/>
      <c r="G20" t="s">
        <v>89</v>
      </c>
      <c r="H20" s="42" t="s">
        <v>16</v>
      </c>
      <c r="I20" s="140">
        <v>0</v>
      </c>
      <c r="J20" s="139">
        <v>0</v>
      </c>
      <c r="K20" s="3">
        <f>(I20*J20)</f>
        <v>0</v>
      </c>
    </row>
    <row r="21" spans="3:11" ht="12.75">
      <c r="C21" s="3"/>
      <c r="D21" s="3"/>
      <c r="E21" s="131"/>
      <c r="F21" s="83"/>
      <c r="G21" s="78"/>
      <c r="H21" s="2"/>
      <c r="I21" s="3"/>
      <c r="J21" s="3"/>
      <c r="K21" s="132"/>
    </row>
    <row r="22" spans="3:11" ht="12.75">
      <c r="C22" s="3"/>
      <c r="D22" s="4" t="s">
        <v>12</v>
      </c>
      <c r="E22" s="82">
        <f>SUM(E19:E20)</f>
        <v>607.005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4.25">
      <c r="A29" s="5" t="s">
        <v>138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4" t="s">
        <v>108</v>
      </c>
      <c r="B30" s="51" t="s">
        <v>50</v>
      </c>
      <c r="C30" s="3">
        <v>150</v>
      </c>
      <c r="D30" s="52">
        <v>0.25</v>
      </c>
      <c r="E30" s="82">
        <f>(C30*D30)</f>
        <v>37.5</v>
      </c>
      <c r="F30" s="83"/>
      <c r="G30" s="65" t="s">
        <v>105</v>
      </c>
      <c r="H30" s="51" t="s">
        <v>50</v>
      </c>
      <c r="I30" s="36"/>
      <c r="J30" s="36"/>
      <c r="K30" s="83">
        <f aca="true" t="shared" si="0" ref="K30:K35">(I30*J30)</f>
        <v>0</v>
      </c>
    </row>
    <row r="31" spans="1:11" ht="12.75">
      <c r="A31" s="14" t="s">
        <v>22</v>
      </c>
      <c r="B31" s="145" t="s">
        <v>50</v>
      </c>
      <c r="C31" s="16">
        <v>205</v>
      </c>
      <c r="D31" s="146">
        <v>0.22</v>
      </c>
      <c r="E31" s="118">
        <f>(C31*D31)</f>
        <v>45.1</v>
      </c>
      <c r="F31" s="83"/>
      <c r="G31" s="65" t="s">
        <v>52</v>
      </c>
      <c r="H31" s="21" t="s">
        <v>50</v>
      </c>
      <c r="I31" s="36"/>
      <c r="J31" s="36"/>
      <c r="K31" s="3">
        <f t="shared" si="0"/>
        <v>0</v>
      </c>
    </row>
    <row r="32" spans="1:11" ht="12.75">
      <c r="A32" s="47" t="s">
        <v>56</v>
      </c>
      <c r="B32" s="51" t="s">
        <v>50</v>
      </c>
      <c r="C32" s="52">
        <v>66</v>
      </c>
      <c r="D32" s="52">
        <v>0.268</v>
      </c>
      <c r="E32" s="82">
        <f>(C32*D32)</f>
        <v>17.688000000000002</v>
      </c>
      <c r="F32" s="83"/>
      <c r="G32" s="65" t="s">
        <v>23</v>
      </c>
      <c r="H32" s="21" t="s">
        <v>50</v>
      </c>
      <c r="I32" s="36"/>
      <c r="J32" s="36"/>
      <c r="K32" s="3">
        <f t="shared" si="0"/>
        <v>0</v>
      </c>
    </row>
    <row r="33" spans="1:11" ht="12.75">
      <c r="A33" s="4" t="s">
        <v>53</v>
      </c>
      <c r="B33" s="51" t="s">
        <v>50</v>
      </c>
      <c r="C33" s="3">
        <v>166</v>
      </c>
      <c r="D33" s="52">
        <v>0.24</v>
      </c>
      <c r="E33" s="82">
        <f>(C33*D33)</f>
        <v>39.839999999999996</v>
      </c>
      <c r="F33" s="83"/>
      <c r="G33" s="65" t="s">
        <v>53</v>
      </c>
      <c r="H33" s="21" t="s">
        <v>50</v>
      </c>
      <c r="I33" s="36"/>
      <c r="J33" s="36"/>
      <c r="K33" s="3">
        <f t="shared" si="0"/>
        <v>0</v>
      </c>
    </row>
    <row r="34" spans="1:11" ht="12.75">
      <c r="A34" s="4"/>
      <c r="B34" s="42"/>
      <c r="C34" s="3"/>
      <c r="D34" s="3"/>
      <c r="E34" s="82"/>
      <c r="F34" s="83"/>
      <c r="G34" s="90"/>
      <c r="H34" s="36"/>
      <c r="I34" s="36"/>
      <c r="J34" s="36"/>
      <c r="K34" s="83">
        <f t="shared" si="0"/>
        <v>0</v>
      </c>
    </row>
    <row r="35" spans="1:11" ht="12.75">
      <c r="A35" s="4"/>
      <c r="B35" s="42"/>
      <c r="C35" s="3"/>
      <c r="D35" s="3"/>
      <c r="E35" s="82"/>
      <c r="F35" s="83"/>
      <c r="G35" s="90"/>
      <c r="H35" s="36"/>
      <c r="I35" s="36"/>
      <c r="J35" s="36"/>
      <c r="K35" s="83">
        <f t="shared" si="0"/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24</v>
      </c>
      <c r="C37" s="3"/>
      <c r="D37" s="3"/>
      <c r="E37" s="82"/>
      <c r="F37" s="83"/>
      <c r="G37" s="85" t="s">
        <v>24</v>
      </c>
      <c r="H37" s="2"/>
      <c r="I37" s="3"/>
      <c r="J37" s="3"/>
      <c r="K37" s="3"/>
    </row>
    <row r="38" spans="1:11" ht="12.75">
      <c r="A38" s="4" t="s">
        <v>106</v>
      </c>
      <c r="B38" s="2" t="s">
        <v>26</v>
      </c>
      <c r="C38" s="3">
        <v>0.4</v>
      </c>
      <c r="D38" s="20">
        <v>232</v>
      </c>
      <c r="E38" s="82">
        <f>(C38*D38)</f>
        <v>92.80000000000001</v>
      </c>
      <c r="F38" s="83"/>
      <c r="G38" s="65" t="s">
        <v>106</v>
      </c>
      <c r="H38" s="2" t="s">
        <v>26</v>
      </c>
      <c r="I38" s="36"/>
      <c r="J38" s="36"/>
      <c r="K38" s="3">
        <f>(I38*J38)</f>
        <v>0</v>
      </c>
    </row>
    <row r="39" spans="1:11" ht="12.75">
      <c r="A39" s="4"/>
      <c r="C39" s="3"/>
      <c r="D39" s="3"/>
      <c r="E39" s="82"/>
      <c r="F39" s="83"/>
      <c r="G39" s="65"/>
      <c r="H39" s="2"/>
      <c r="I39" s="3"/>
      <c r="J39" s="3"/>
      <c r="K39" s="3"/>
    </row>
    <row r="40" spans="1:11" ht="12.75">
      <c r="A40" s="5" t="s">
        <v>27</v>
      </c>
      <c r="C40" s="3"/>
      <c r="D40" s="3"/>
      <c r="E40" s="82"/>
      <c r="F40" s="83"/>
      <c r="G40" s="85" t="s">
        <v>27</v>
      </c>
      <c r="H40" s="2"/>
      <c r="I40" s="3"/>
      <c r="J40" s="3"/>
      <c r="K40" s="3"/>
    </row>
    <row r="41" spans="1:11" ht="12.75">
      <c r="A41" s="141" t="s">
        <v>91</v>
      </c>
      <c r="B41" s="2" t="s">
        <v>1</v>
      </c>
      <c r="C41" s="3">
        <v>1</v>
      </c>
      <c r="D41" s="3">
        <v>6.33</v>
      </c>
      <c r="E41" s="82">
        <f>(C41*D41)</f>
        <v>6.33</v>
      </c>
      <c r="F41" s="83"/>
      <c r="G41" s="65" t="s">
        <v>91</v>
      </c>
      <c r="H41" s="2" t="s">
        <v>1</v>
      </c>
      <c r="I41" s="36"/>
      <c r="J41" s="36"/>
      <c r="K41" s="3">
        <f aca="true" t="shared" si="1" ref="K41:K46">(I41*J41)</f>
        <v>0</v>
      </c>
    </row>
    <row r="42" spans="1:11" ht="12.75">
      <c r="A42" s="4" t="s">
        <v>107</v>
      </c>
      <c r="B42" s="2" t="s">
        <v>1</v>
      </c>
      <c r="C42" s="3">
        <v>1</v>
      </c>
      <c r="D42" s="20">
        <v>6.75</v>
      </c>
      <c r="E42" s="82">
        <f>(C42*D42)</f>
        <v>6.75</v>
      </c>
      <c r="F42" s="83"/>
      <c r="G42" s="65" t="s">
        <v>107</v>
      </c>
      <c r="H42" s="2" t="s">
        <v>1</v>
      </c>
      <c r="I42" s="36"/>
      <c r="J42" s="36"/>
      <c r="K42" s="3">
        <f t="shared" si="1"/>
        <v>0</v>
      </c>
    </row>
    <row r="43" spans="1:11" ht="12.75">
      <c r="A43" s="47" t="s">
        <v>28</v>
      </c>
      <c r="B43" s="42" t="s">
        <v>1</v>
      </c>
      <c r="C43" s="45">
        <v>2</v>
      </c>
      <c r="D43" s="52">
        <v>6.02</v>
      </c>
      <c r="E43" s="82">
        <f>(C43*D43)</f>
        <v>12.04</v>
      </c>
      <c r="F43" s="83"/>
      <c r="G43" s="125" t="s">
        <v>111</v>
      </c>
      <c r="H43" s="126" t="s">
        <v>1</v>
      </c>
      <c r="I43" s="36"/>
      <c r="J43" s="36"/>
      <c r="K43" s="3">
        <f t="shared" si="1"/>
        <v>0</v>
      </c>
    </row>
    <row r="44" spans="1:11" ht="12.75">
      <c r="A44" s="47" t="s">
        <v>111</v>
      </c>
      <c r="B44" s="42" t="s">
        <v>1</v>
      </c>
      <c r="C44" s="45">
        <v>1</v>
      </c>
      <c r="D44" s="52">
        <v>0</v>
      </c>
      <c r="E44" s="82">
        <f>(C44*D44)</f>
        <v>0</v>
      </c>
      <c r="F44" s="83"/>
      <c r="G44" s="65" t="s">
        <v>101</v>
      </c>
      <c r="H44" s="2" t="s">
        <v>1</v>
      </c>
      <c r="I44" s="36"/>
      <c r="J44" s="36"/>
      <c r="K44" s="3">
        <f t="shared" si="1"/>
        <v>0</v>
      </c>
    </row>
    <row r="45" spans="1:11" ht="12.75">
      <c r="A45" s="47"/>
      <c r="B45" s="42"/>
      <c r="C45" s="45"/>
      <c r="D45" s="52"/>
      <c r="E45" s="82"/>
      <c r="F45" s="83"/>
      <c r="G45" s="90"/>
      <c r="H45" s="36"/>
      <c r="I45" s="36"/>
      <c r="J45" s="36"/>
      <c r="K45" s="3">
        <f t="shared" si="1"/>
        <v>0</v>
      </c>
    </row>
    <row r="46" spans="1:11" ht="12.75">
      <c r="A46" s="4"/>
      <c r="C46" s="3"/>
      <c r="D46" s="3"/>
      <c r="E46" s="82"/>
      <c r="F46" s="83"/>
      <c r="G46" s="90"/>
      <c r="H46" s="36"/>
      <c r="I46" s="36"/>
      <c r="J46" s="36"/>
      <c r="K46" s="3">
        <f t="shared" si="1"/>
        <v>0</v>
      </c>
    </row>
    <row r="47" spans="1:11" ht="12.75">
      <c r="A47" s="4"/>
      <c r="C47" s="3"/>
      <c r="D47" s="3"/>
      <c r="E47" s="82"/>
      <c r="F47" s="83"/>
      <c r="G47" s="65"/>
      <c r="H47" s="2"/>
      <c r="I47" s="3"/>
      <c r="J47" s="3"/>
      <c r="K47" s="3"/>
    </row>
    <row r="48" spans="1:7" ht="12.75">
      <c r="A48" s="5" t="s">
        <v>32</v>
      </c>
      <c r="B48" s="2" t="s">
        <v>1</v>
      </c>
      <c r="C48" s="3">
        <v>1</v>
      </c>
      <c r="D48" s="20">
        <v>30.02</v>
      </c>
      <c r="E48" s="82">
        <f>(C48*D48)</f>
        <v>30.02</v>
      </c>
      <c r="F48" s="83"/>
      <c r="G48" s="85" t="s">
        <v>32</v>
      </c>
    </row>
    <row r="49" spans="1:11" ht="12.75">
      <c r="A49" s="5"/>
      <c r="C49" s="3"/>
      <c r="D49" s="3"/>
      <c r="E49" s="82"/>
      <c r="F49" s="83"/>
      <c r="G49" s="90"/>
      <c r="H49" s="36"/>
      <c r="I49" s="36"/>
      <c r="J49" s="36"/>
      <c r="K49" s="3">
        <f>(I49*J49)</f>
        <v>0</v>
      </c>
    </row>
    <row r="50" spans="1:11" ht="12.75">
      <c r="A50" s="5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96"/>
      <c r="H51" s="97"/>
      <c r="I51" s="97"/>
      <c r="J51" s="97"/>
      <c r="K51" s="3"/>
    </row>
    <row r="52" spans="1:7" ht="12.75">
      <c r="A52" s="5" t="s">
        <v>33</v>
      </c>
      <c r="B52" s="2" t="s">
        <v>1</v>
      </c>
      <c r="C52" s="3">
        <v>0</v>
      </c>
      <c r="D52" s="3">
        <v>0</v>
      </c>
      <c r="E52" s="82">
        <f>(C52*D52)</f>
        <v>0</v>
      </c>
      <c r="F52" s="83"/>
      <c r="G52" s="85" t="s">
        <v>33</v>
      </c>
    </row>
    <row r="53" spans="1:11" ht="12.75">
      <c r="A53" s="5"/>
      <c r="C53" s="3"/>
      <c r="D53" s="3"/>
      <c r="E53" s="82"/>
      <c r="F53" s="83"/>
      <c r="G53" s="90"/>
      <c r="H53" s="36"/>
      <c r="I53" s="36"/>
      <c r="J53" s="36"/>
      <c r="K53" s="3">
        <f>(I53*J53)</f>
        <v>0</v>
      </c>
    </row>
    <row r="54" spans="1:11" ht="12.75">
      <c r="A54" s="5"/>
      <c r="C54" s="3"/>
      <c r="D54" s="3"/>
      <c r="E54" s="82"/>
      <c r="F54" s="83"/>
      <c r="G54" s="90"/>
      <c r="H54" s="36"/>
      <c r="I54" s="36"/>
      <c r="J54" s="36"/>
      <c r="K54" s="3">
        <f>(I54*J54)</f>
        <v>0</v>
      </c>
    </row>
    <row r="55" spans="1:11" ht="12.75">
      <c r="A55" s="4"/>
      <c r="C55" s="3"/>
      <c r="D55" s="3"/>
      <c r="E55" s="82"/>
      <c r="F55" s="83"/>
      <c r="G55" s="129"/>
      <c r="H55" s="15"/>
      <c r="I55" s="16"/>
      <c r="J55" s="16"/>
      <c r="K55" s="3"/>
    </row>
    <row r="56" spans="1:11" ht="12.75">
      <c r="A56" s="5" t="s">
        <v>37</v>
      </c>
      <c r="C56" s="3"/>
      <c r="D56" s="3"/>
      <c r="E56" s="82"/>
      <c r="F56" s="83"/>
      <c r="G56" s="85" t="s">
        <v>37</v>
      </c>
      <c r="H56" s="2"/>
      <c r="I56" s="3"/>
      <c r="J56" s="3"/>
      <c r="K56" s="3"/>
    </row>
    <row r="57" spans="1:11" ht="12.75">
      <c r="A57" s="7" t="s">
        <v>154</v>
      </c>
      <c r="B57" s="2" t="s">
        <v>34</v>
      </c>
      <c r="C57" s="3">
        <v>4.98</v>
      </c>
      <c r="D57" s="3">
        <v>3.47</v>
      </c>
      <c r="E57" s="82">
        <f>(C57*D57)</f>
        <v>17.280600000000003</v>
      </c>
      <c r="F57" s="83"/>
      <c r="G57" s="85" t="s">
        <v>35</v>
      </c>
      <c r="H57" s="2" t="s">
        <v>34</v>
      </c>
      <c r="I57" s="36"/>
      <c r="J57" s="36"/>
      <c r="K57" s="3">
        <f>(I57*J57)</f>
        <v>0</v>
      </c>
    </row>
    <row r="58" spans="1:11" ht="12.75">
      <c r="A58" s="7" t="s">
        <v>155</v>
      </c>
      <c r="B58" s="2" t="s">
        <v>34</v>
      </c>
      <c r="C58" s="3">
        <v>0.42</v>
      </c>
      <c r="D58" s="3">
        <v>3.15</v>
      </c>
      <c r="E58" s="82">
        <f>(C58*D58)</f>
        <v>1.323</v>
      </c>
      <c r="F58" s="83"/>
      <c r="G58" s="85" t="s">
        <v>36</v>
      </c>
      <c r="H58" s="2" t="s">
        <v>34</v>
      </c>
      <c r="I58" s="36"/>
      <c r="J58" s="36"/>
      <c r="K58" s="3">
        <f>(I58*J58)</f>
        <v>0</v>
      </c>
    </row>
    <row r="59" spans="1:11" ht="12.75">
      <c r="A59" s="5" t="s">
        <v>13</v>
      </c>
      <c r="B59" s="2" t="s">
        <v>39</v>
      </c>
      <c r="C59" s="3">
        <v>0</v>
      </c>
      <c r="D59" s="3">
        <v>0</v>
      </c>
      <c r="E59" s="82">
        <f>(C59*D59)</f>
        <v>0</v>
      </c>
      <c r="F59" s="83"/>
      <c r="G59" s="85" t="s">
        <v>13</v>
      </c>
      <c r="H59" s="2" t="s">
        <v>39</v>
      </c>
      <c r="I59" s="36"/>
      <c r="J59" s="36"/>
      <c r="K59" s="3">
        <f>(I59*J59)</f>
        <v>0</v>
      </c>
    </row>
    <row r="60" spans="1:11" ht="12.75">
      <c r="A60" s="5" t="s">
        <v>14</v>
      </c>
      <c r="B60" s="2" t="s">
        <v>1</v>
      </c>
      <c r="C60" s="3">
        <v>1</v>
      </c>
      <c r="D60" s="3">
        <f>(E57+E58)*0.15</f>
        <v>2.7905400000000005</v>
      </c>
      <c r="E60" s="82">
        <f>(C60*D60)</f>
        <v>2.7905400000000005</v>
      </c>
      <c r="F60" s="83"/>
      <c r="G60" s="85" t="s">
        <v>14</v>
      </c>
      <c r="H60" s="2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5" t="s">
        <v>40</v>
      </c>
      <c r="E62" s="80"/>
      <c r="F62" s="71"/>
      <c r="G62" s="85" t="s">
        <v>40</v>
      </c>
      <c r="H62" s="2"/>
      <c r="I62" s="2"/>
      <c r="J62" s="2"/>
      <c r="K62" s="2"/>
    </row>
    <row r="63" spans="1:11" ht="12.75">
      <c r="A63" s="5" t="s">
        <v>41</v>
      </c>
      <c r="B63" s="2" t="s">
        <v>1</v>
      </c>
      <c r="C63" s="3">
        <v>1</v>
      </c>
      <c r="D63" s="20">
        <v>3.68</v>
      </c>
      <c r="E63" s="82">
        <f>(C63*D63)</f>
        <v>3.68</v>
      </c>
      <c r="F63" s="83"/>
      <c r="G63" s="85" t="s">
        <v>41</v>
      </c>
      <c r="H63" s="2" t="s">
        <v>1</v>
      </c>
      <c r="I63" s="36"/>
      <c r="J63" s="36"/>
      <c r="K63" s="3">
        <f>(I63*J63)</f>
        <v>0</v>
      </c>
    </row>
    <row r="64" spans="1:11" ht="12.75">
      <c r="A64" s="5" t="s">
        <v>42</v>
      </c>
      <c r="B64" s="2" t="s">
        <v>1</v>
      </c>
      <c r="C64" s="3">
        <v>1</v>
      </c>
      <c r="D64" s="20">
        <v>12.41</v>
      </c>
      <c r="E64" s="82">
        <f>(C64*D64)</f>
        <v>12.41</v>
      </c>
      <c r="F64" s="83"/>
      <c r="G64" s="85" t="s">
        <v>42</v>
      </c>
      <c r="H64" s="2" t="s">
        <v>1</v>
      </c>
      <c r="I64" s="36"/>
      <c r="J64" s="36"/>
      <c r="K64" s="3">
        <f>(I64*J64)</f>
        <v>0</v>
      </c>
    </row>
    <row r="65" spans="1:11" ht="12.75">
      <c r="A65" s="5"/>
      <c r="C65" s="3"/>
      <c r="D65" s="3"/>
      <c r="E65" s="82"/>
      <c r="F65" s="83"/>
      <c r="G65" s="85"/>
      <c r="H65" s="2"/>
      <c r="I65" s="97"/>
      <c r="J65" s="97"/>
      <c r="K65" s="3"/>
    </row>
    <row r="66" spans="1:11" ht="14.25">
      <c r="A66" s="5"/>
      <c r="C66" s="3"/>
      <c r="D66" s="3"/>
      <c r="E66" s="82"/>
      <c r="F66" s="83"/>
      <c r="G66" s="100" t="s">
        <v>110</v>
      </c>
      <c r="H66" s="2" t="s">
        <v>1</v>
      </c>
      <c r="I66" s="36"/>
      <c r="J66" s="36"/>
      <c r="K66" s="3">
        <f>(I66*J66)</f>
        <v>0</v>
      </c>
    </row>
    <row r="67" spans="1:11" ht="12.75">
      <c r="A67" s="5"/>
      <c r="C67" s="3"/>
      <c r="D67" s="3"/>
      <c r="E67" s="82"/>
      <c r="F67" s="83"/>
      <c r="G67" s="85"/>
      <c r="H67" s="2"/>
      <c r="I67" s="3"/>
      <c r="J67" s="3"/>
      <c r="K67" s="3"/>
    </row>
    <row r="68" spans="1:11" ht="12.75">
      <c r="A68" s="4" t="s">
        <v>11</v>
      </c>
      <c r="C68" s="3"/>
      <c r="D68" s="3"/>
      <c r="E68" s="82">
        <f>SUM(E29:E67)</f>
        <v>325.55214</v>
      </c>
      <c r="F68" s="83"/>
      <c r="G68" s="65" t="s">
        <v>11</v>
      </c>
      <c r="H68" s="2"/>
      <c r="I68" s="3"/>
      <c r="J68" s="3"/>
      <c r="K68" s="3">
        <f>SUM(K29:K67)</f>
        <v>0</v>
      </c>
    </row>
    <row r="69" spans="1:11" ht="12.75">
      <c r="A69" s="5"/>
      <c r="C69" s="3"/>
      <c r="D69" s="3"/>
      <c r="E69" s="82"/>
      <c r="F69" s="83"/>
      <c r="G69" s="85"/>
      <c r="H69" s="2"/>
      <c r="I69" s="3"/>
      <c r="J69" s="3"/>
      <c r="K69" s="3"/>
    </row>
    <row r="70" spans="1:11" ht="12.75">
      <c r="A70" s="4" t="s">
        <v>7</v>
      </c>
      <c r="B70" s="2" t="s">
        <v>1</v>
      </c>
      <c r="C70" s="3">
        <f>(E68)</f>
        <v>325.55214</v>
      </c>
      <c r="D70" s="8">
        <v>0.0399</v>
      </c>
      <c r="E70" s="82">
        <f>(C70*D70)/2</f>
        <v>6.494765193</v>
      </c>
      <c r="F70" s="83"/>
      <c r="G70" s="65" t="s">
        <v>7</v>
      </c>
      <c r="H70" s="2" t="s">
        <v>1</v>
      </c>
      <c r="I70" s="69"/>
      <c r="J70" s="68">
        <f>(K68)</f>
        <v>0</v>
      </c>
      <c r="K70" s="3">
        <f>(I70*J70)/2</f>
        <v>0</v>
      </c>
    </row>
    <row r="71" spans="1:11" ht="12.75">
      <c r="A71" s="4"/>
      <c r="C71" s="3"/>
      <c r="D71" s="8"/>
      <c r="E71" s="82"/>
      <c r="F71" s="83"/>
      <c r="G71" s="65" t="s">
        <v>129</v>
      </c>
      <c r="H71" s="2"/>
      <c r="I71" s="56"/>
      <c r="J71" s="97"/>
      <c r="K71" s="3"/>
    </row>
    <row r="72" spans="1:11" ht="12.75">
      <c r="A72" s="4"/>
      <c r="C72" s="3"/>
      <c r="D72" s="8"/>
      <c r="E72" s="82"/>
      <c r="F72" s="83"/>
      <c r="G72" s="65"/>
      <c r="H72" s="2"/>
      <c r="I72" s="3"/>
      <c r="J72" s="8"/>
      <c r="K72" s="3"/>
    </row>
    <row r="73" spans="1:11" ht="12.75">
      <c r="A73" s="76" t="s">
        <v>58</v>
      </c>
      <c r="B73" s="42"/>
      <c r="C73" s="45"/>
      <c r="D73" s="57"/>
      <c r="E73" s="60">
        <f>SUM(E68:E72)</f>
        <v>332.046905193</v>
      </c>
      <c r="F73" s="33"/>
      <c r="G73" s="76" t="s">
        <v>58</v>
      </c>
      <c r="H73" s="2"/>
      <c r="I73" s="3"/>
      <c r="J73" s="8"/>
      <c r="K73" s="10">
        <f>SUM(K68:K72)</f>
        <v>0</v>
      </c>
    </row>
    <row r="74" spans="1:11" ht="12.75">
      <c r="A74" s="47"/>
      <c r="B74" s="42"/>
      <c r="C74" s="45"/>
      <c r="D74" s="57"/>
      <c r="E74" s="46"/>
      <c r="F74" s="33"/>
      <c r="G74" s="77"/>
      <c r="H74" s="2"/>
      <c r="I74" s="3"/>
      <c r="J74" s="8"/>
      <c r="K74" s="10"/>
    </row>
    <row r="75" spans="1:11" ht="12.75">
      <c r="A75" s="76" t="s">
        <v>98</v>
      </c>
      <c r="B75" s="42"/>
      <c r="C75" s="45"/>
      <c r="D75" s="57"/>
      <c r="E75" s="60">
        <f>(E73/C19)</f>
        <v>52.705857967142855</v>
      </c>
      <c r="F75" s="33"/>
      <c r="G75" s="76" t="s">
        <v>98</v>
      </c>
      <c r="H75" s="42"/>
      <c r="I75" s="45"/>
      <c r="J75" s="57"/>
      <c r="K75" s="60" t="e">
        <f>(K73/I19)</f>
        <v>#DIV/0!</v>
      </c>
    </row>
    <row r="76" spans="1:11" ht="12.75">
      <c r="A76" s="5"/>
      <c r="C76" s="3"/>
      <c r="D76" s="3"/>
      <c r="E76" s="82"/>
      <c r="F76" s="83"/>
      <c r="G76" s="85"/>
      <c r="H76" s="2"/>
      <c r="I76" s="3"/>
      <c r="J76" s="3"/>
      <c r="K76" s="3"/>
    </row>
    <row r="77" spans="1:11" ht="12.75">
      <c r="A77" s="9" t="s">
        <v>8</v>
      </c>
      <c r="C77" s="3"/>
      <c r="D77" s="3"/>
      <c r="E77" s="82"/>
      <c r="F77" s="83"/>
      <c r="G77" s="81" t="s">
        <v>8</v>
      </c>
      <c r="H77" s="2"/>
      <c r="I77" s="3"/>
      <c r="J77" s="3"/>
      <c r="K77" s="3"/>
    </row>
    <row r="78" spans="1:11" ht="12.75">
      <c r="A78" s="5"/>
      <c r="C78" s="3"/>
      <c r="D78" s="3"/>
      <c r="E78" s="82"/>
      <c r="F78" s="83"/>
      <c r="G78" s="85"/>
      <c r="H78" s="2"/>
      <c r="I78" s="3"/>
      <c r="J78" s="3"/>
      <c r="K78" s="3"/>
    </row>
    <row r="79" spans="2:11" ht="12.75">
      <c r="B79" s="12" t="s">
        <v>2</v>
      </c>
      <c r="C79" s="12" t="s">
        <v>3</v>
      </c>
      <c r="D79" s="12" t="s">
        <v>4</v>
      </c>
      <c r="E79" s="108" t="s">
        <v>5</v>
      </c>
      <c r="F79" s="71"/>
      <c r="G79" s="78"/>
      <c r="H79" s="12" t="s">
        <v>2</v>
      </c>
      <c r="I79" s="12" t="s">
        <v>3</v>
      </c>
      <c r="J79" s="12" t="s">
        <v>4</v>
      </c>
      <c r="K79" s="12" t="s">
        <v>5</v>
      </c>
    </row>
    <row r="80" spans="1:11" ht="12.75">
      <c r="A80" s="6"/>
      <c r="B80" s="12"/>
      <c r="C80" s="12"/>
      <c r="D80" s="12" t="s">
        <v>0</v>
      </c>
      <c r="E80" s="108" t="s">
        <v>6</v>
      </c>
      <c r="F80" s="71"/>
      <c r="G80" s="99"/>
      <c r="H80" s="12"/>
      <c r="I80" s="12"/>
      <c r="J80" s="12" t="s">
        <v>0</v>
      </c>
      <c r="K80" s="12" t="s">
        <v>6</v>
      </c>
    </row>
    <row r="81" spans="1:11" ht="12.75">
      <c r="A81" s="6"/>
      <c r="C81" s="3"/>
      <c r="D81" s="3"/>
      <c r="E81" s="82"/>
      <c r="F81" s="83"/>
      <c r="G81" s="99"/>
      <c r="H81" s="2"/>
      <c r="I81" s="3"/>
      <c r="J81" s="3"/>
      <c r="K81" s="3"/>
    </row>
    <row r="82" spans="1:11" ht="12.75">
      <c r="A82" s="7" t="s">
        <v>64</v>
      </c>
      <c r="B82" s="2" t="s">
        <v>43</v>
      </c>
      <c r="C82" s="3">
        <v>0</v>
      </c>
      <c r="D82" s="3">
        <v>0</v>
      </c>
      <c r="E82" s="82">
        <f>(C82*D82)</f>
        <v>0</v>
      </c>
      <c r="F82" s="83"/>
      <c r="G82" s="100" t="s">
        <v>130</v>
      </c>
      <c r="H82" s="2" t="s">
        <v>43</v>
      </c>
      <c r="I82" s="69"/>
      <c r="J82" s="68">
        <f>(K22)</f>
        <v>0</v>
      </c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66"/>
      <c r="J83" s="56"/>
      <c r="K83" s="3"/>
    </row>
    <row r="84" spans="1:11" ht="12.75">
      <c r="A84" s="59" t="s">
        <v>112</v>
      </c>
      <c r="B84" s="42" t="s">
        <v>113</v>
      </c>
      <c r="C84" s="45">
        <v>1</v>
      </c>
      <c r="D84" s="45">
        <f>(E68)*0.05</f>
        <v>16.277607</v>
      </c>
      <c r="E84" s="46">
        <f>(C84*D84)</f>
        <v>16.277607</v>
      </c>
      <c r="F84" s="33"/>
      <c r="G84" s="59" t="s">
        <v>131</v>
      </c>
      <c r="H84" s="42" t="s">
        <v>113</v>
      </c>
      <c r="I84" s="69"/>
      <c r="J84" s="67">
        <f>(K68)</f>
        <v>0</v>
      </c>
      <c r="K84" s="3">
        <f>(I84*J84)</f>
        <v>0</v>
      </c>
    </row>
    <row r="85" spans="1:11" ht="12.75">
      <c r="A85" s="7"/>
      <c r="C85" s="3"/>
      <c r="D85" s="3"/>
      <c r="E85" s="82"/>
      <c r="F85" s="83"/>
      <c r="G85" s="100"/>
      <c r="H85" s="2"/>
      <c r="I85" s="16"/>
      <c r="J85" s="16"/>
      <c r="K85" s="3"/>
    </row>
    <row r="86" spans="1:11" ht="12.75">
      <c r="A86" s="101" t="s">
        <v>54</v>
      </c>
      <c r="B86" s="2" t="s">
        <v>1</v>
      </c>
      <c r="C86" s="97">
        <v>1</v>
      </c>
      <c r="D86" s="97">
        <v>136</v>
      </c>
      <c r="E86" s="82">
        <f>(C86*D86)</f>
        <v>136</v>
      </c>
      <c r="F86" s="83"/>
      <c r="G86" s="100" t="s">
        <v>54</v>
      </c>
      <c r="H86" s="2" t="s">
        <v>1</v>
      </c>
      <c r="I86" s="36"/>
      <c r="J86" s="36"/>
      <c r="K86" s="3">
        <f>(I86*J86)</f>
        <v>0</v>
      </c>
    </row>
    <row r="87" spans="1:11" ht="12.75">
      <c r="A87" s="7"/>
      <c r="C87" s="8"/>
      <c r="D87" s="3"/>
      <c r="E87" s="82"/>
      <c r="F87" s="83"/>
      <c r="G87" s="100"/>
      <c r="H87" s="2"/>
      <c r="I87" s="8"/>
      <c r="J87" s="3"/>
      <c r="K87" s="3"/>
    </row>
    <row r="88" spans="1:11" ht="12.75">
      <c r="A88" s="7" t="s">
        <v>9</v>
      </c>
      <c r="B88" s="2" t="s">
        <v>10</v>
      </c>
      <c r="C88" s="3">
        <v>1.33</v>
      </c>
      <c r="D88" s="3">
        <v>10</v>
      </c>
      <c r="E88" s="82">
        <f>(C88*D88)</f>
        <v>13.3</v>
      </c>
      <c r="F88" s="83"/>
      <c r="G88" s="100" t="s">
        <v>9</v>
      </c>
      <c r="H88" s="2" t="s">
        <v>10</v>
      </c>
      <c r="I88" s="36"/>
      <c r="J88" s="36"/>
      <c r="K88" s="3">
        <f>(I88*J88)</f>
        <v>0</v>
      </c>
    </row>
    <row r="89" spans="1:11" ht="12.75">
      <c r="A89" s="7"/>
      <c r="C89" s="3"/>
      <c r="D89" s="3"/>
      <c r="E89" s="82"/>
      <c r="F89" s="83"/>
      <c r="G89" s="100"/>
      <c r="H89" s="2"/>
      <c r="I89" s="3"/>
      <c r="J89" s="3"/>
      <c r="K89" s="3"/>
    </row>
    <row r="90" spans="1:11" ht="12.75">
      <c r="A90" s="7" t="s">
        <v>44</v>
      </c>
      <c r="C90" s="3"/>
      <c r="D90" s="3"/>
      <c r="E90" s="82"/>
      <c r="F90" s="83"/>
      <c r="G90" s="100" t="s">
        <v>44</v>
      </c>
      <c r="H90" s="2"/>
      <c r="I90" s="3"/>
      <c r="J90" s="3"/>
      <c r="K90" s="3"/>
    </row>
    <row r="91" spans="1:11" ht="12.75">
      <c r="A91" s="5" t="s">
        <v>41</v>
      </c>
      <c r="B91" s="2" t="s">
        <v>1</v>
      </c>
      <c r="C91" s="3">
        <v>1</v>
      </c>
      <c r="D91" s="20">
        <v>4.62</v>
      </c>
      <c r="E91" s="82">
        <f>(C91*D91)</f>
        <v>4.62</v>
      </c>
      <c r="F91" s="83"/>
      <c r="G91" s="85" t="s">
        <v>41</v>
      </c>
      <c r="H91" s="2" t="s">
        <v>1</v>
      </c>
      <c r="I91" s="36"/>
      <c r="J91" s="36"/>
      <c r="K91" s="3">
        <f>(I91*J91)</f>
        <v>0</v>
      </c>
    </row>
    <row r="92" spans="1:11" ht="12.75">
      <c r="A92" s="5" t="s">
        <v>42</v>
      </c>
      <c r="B92" s="2" t="s">
        <v>1</v>
      </c>
      <c r="C92" s="3">
        <v>1</v>
      </c>
      <c r="D92" s="20">
        <v>12.41</v>
      </c>
      <c r="E92" s="82">
        <f>(C92*D92)</f>
        <v>12.41</v>
      </c>
      <c r="F92" s="83"/>
      <c r="G92" s="85" t="s">
        <v>42</v>
      </c>
      <c r="H92" s="2" t="s">
        <v>1</v>
      </c>
      <c r="I92" s="36"/>
      <c r="J92" s="36"/>
      <c r="K92" s="3">
        <f>(I92*J92)</f>
        <v>0</v>
      </c>
    </row>
    <row r="93" spans="1:11" ht="12.75">
      <c r="A93" s="5"/>
      <c r="C93" s="3"/>
      <c r="D93" s="89"/>
      <c r="E93" s="82"/>
      <c r="F93" s="83"/>
      <c r="G93" s="85"/>
      <c r="H93" s="2"/>
      <c r="I93" s="3"/>
      <c r="J93" s="3"/>
      <c r="K93" s="3"/>
    </row>
    <row r="94" spans="1:11" ht="12.75">
      <c r="A94" s="7" t="s">
        <v>45</v>
      </c>
      <c r="C94" s="3"/>
      <c r="D94" s="89"/>
      <c r="E94" s="82"/>
      <c r="F94" s="83"/>
      <c r="G94" s="100" t="s">
        <v>45</v>
      </c>
      <c r="H94" s="2"/>
      <c r="I94" s="3"/>
      <c r="J94" s="3"/>
      <c r="K94" s="3"/>
    </row>
    <row r="95" spans="1:11" ht="12.75">
      <c r="A95" s="5" t="s">
        <v>41</v>
      </c>
      <c r="B95" s="2" t="s">
        <v>1</v>
      </c>
      <c r="C95" s="3">
        <v>1</v>
      </c>
      <c r="D95" s="20">
        <v>8.87</v>
      </c>
      <c r="E95" s="82">
        <f>(C95*D95)</f>
        <v>8.87</v>
      </c>
      <c r="F95" s="83"/>
      <c r="G95" s="85" t="s">
        <v>41</v>
      </c>
      <c r="H95" s="2" t="s">
        <v>1</v>
      </c>
      <c r="I95" s="36"/>
      <c r="J95" s="36"/>
      <c r="K95" s="3">
        <f>(I95*J95)</f>
        <v>0</v>
      </c>
    </row>
    <row r="96" spans="1:11" ht="12.75">
      <c r="A96" s="5" t="s">
        <v>42</v>
      </c>
      <c r="B96" s="2" t="s">
        <v>1</v>
      </c>
      <c r="C96" s="3">
        <v>1</v>
      </c>
      <c r="D96" s="20">
        <v>29.01</v>
      </c>
      <c r="E96" s="82">
        <f>(C96*D96)</f>
        <v>29.01</v>
      </c>
      <c r="F96" s="83"/>
      <c r="G96" s="85" t="s">
        <v>42</v>
      </c>
      <c r="H96" s="2" t="s">
        <v>1</v>
      </c>
      <c r="I96" s="36"/>
      <c r="J96" s="36"/>
      <c r="K96" s="3">
        <f>(I96*J96)</f>
        <v>0</v>
      </c>
    </row>
    <row r="97" spans="5:11" ht="12.75">
      <c r="E97" s="80"/>
      <c r="F97" s="71"/>
      <c r="G97" s="78"/>
      <c r="H97" s="2"/>
      <c r="I97" s="2"/>
      <c r="J97" s="2"/>
      <c r="K97" s="2"/>
    </row>
    <row r="98" spans="1:11" s="1" customFormat="1" ht="12.75">
      <c r="A98" s="76" t="s">
        <v>65</v>
      </c>
      <c r="B98" s="12"/>
      <c r="C98" s="12"/>
      <c r="D98" s="12"/>
      <c r="E98" s="70">
        <f>SUM(E82:E97)</f>
        <v>220.487607</v>
      </c>
      <c r="F98" s="19"/>
      <c r="G98" s="104" t="s">
        <v>65</v>
      </c>
      <c r="H98" s="12"/>
      <c r="I98" s="12"/>
      <c r="J98" s="12"/>
      <c r="K98" s="10">
        <f>SUM(K82:K97)</f>
        <v>0</v>
      </c>
    </row>
    <row r="99" spans="5:11" ht="12.75">
      <c r="E99" s="80"/>
      <c r="F99" s="71"/>
      <c r="G99" s="78"/>
      <c r="H99" s="2"/>
      <c r="I99" s="2"/>
      <c r="J99" s="2"/>
      <c r="K99" s="2"/>
    </row>
    <row r="100" spans="1:11" ht="12.75">
      <c r="A100" s="48" t="s">
        <v>59</v>
      </c>
      <c r="B100" s="42"/>
      <c r="C100" s="42"/>
      <c r="D100" s="42"/>
      <c r="E100" s="60">
        <f>(E73+E98)</f>
        <v>552.534512193</v>
      </c>
      <c r="F100" s="35"/>
      <c r="G100" s="48" t="s">
        <v>59</v>
      </c>
      <c r="H100" s="2"/>
      <c r="I100" s="2"/>
      <c r="J100" s="2"/>
      <c r="K100" s="10">
        <f>(K73+K98)</f>
        <v>0</v>
      </c>
    </row>
    <row r="101" spans="1:11" ht="12.75">
      <c r="A101" s="48"/>
      <c r="B101" s="42"/>
      <c r="C101" s="42"/>
      <c r="D101" s="42"/>
      <c r="E101" s="60"/>
      <c r="F101" s="35"/>
      <c r="G101" s="1"/>
      <c r="H101" s="2"/>
      <c r="I101" s="2"/>
      <c r="J101" s="2"/>
      <c r="K101" s="10"/>
    </row>
    <row r="102" spans="1:11" ht="12.75">
      <c r="A102" s="58" t="s">
        <v>62</v>
      </c>
      <c r="B102" s="42"/>
      <c r="C102" s="42"/>
      <c r="D102" s="42"/>
      <c r="E102" s="60">
        <f>(E22-E73)</f>
        <v>274.958094807</v>
      </c>
      <c r="F102" s="35"/>
      <c r="G102" s="58" t="s">
        <v>62</v>
      </c>
      <c r="H102" s="42"/>
      <c r="I102" s="42"/>
      <c r="J102" s="42"/>
      <c r="K102" s="60">
        <f>(K22-K73)</f>
        <v>0</v>
      </c>
    </row>
    <row r="103" spans="1:11" ht="12.75">
      <c r="A103" s="76"/>
      <c r="B103" s="42"/>
      <c r="C103" s="42"/>
      <c r="D103" s="42"/>
      <c r="E103" s="60"/>
      <c r="F103" s="35"/>
      <c r="G103" s="76"/>
      <c r="H103" s="42"/>
      <c r="I103" s="42"/>
      <c r="J103" s="42"/>
      <c r="K103" s="60"/>
    </row>
    <row r="104" spans="1:11" ht="12.75">
      <c r="A104" s="48" t="s">
        <v>60</v>
      </c>
      <c r="B104" s="42"/>
      <c r="C104" s="42"/>
      <c r="D104" s="42"/>
      <c r="E104" s="60">
        <f>(E22-E100)</f>
        <v>54.47048780700004</v>
      </c>
      <c r="F104" s="35"/>
      <c r="G104" s="48" t="s">
        <v>60</v>
      </c>
      <c r="H104" s="2"/>
      <c r="I104" s="2"/>
      <c r="J104" s="2"/>
      <c r="K104" s="10">
        <f>(K22-K100)</f>
        <v>0</v>
      </c>
    </row>
    <row r="105" spans="1:11" ht="12.75">
      <c r="A105" s="1"/>
      <c r="E105" s="19"/>
      <c r="F105" s="32"/>
      <c r="G105" s="29"/>
      <c r="H105" s="2"/>
      <c r="I105" s="2"/>
      <c r="J105" s="2"/>
      <c r="K105" s="10"/>
    </row>
    <row r="106" spans="1:11" ht="12.75">
      <c r="A106" s="1" t="s">
        <v>99</v>
      </c>
      <c r="B106" s="2" t="s">
        <v>102</v>
      </c>
      <c r="E106" s="70">
        <f>(E100)/C19</f>
        <v>87.70389082428571</v>
      </c>
      <c r="F106" s="32"/>
      <c r="G106" s="1" t="s">
        <v>99</v>
      </c>
      <c r="H106" s="2" t="s">
        <v>102</v>
      </c>
      <c r="I106" s="2"/>
      <c r="J106" s="2"/>
      <c r="K106" s="19" t="e">
        <f>(K100)/I19</f>
        <v>#DIV/0!</v>
      </c>
    </row>
    <row r="107" spans="1:11" ht="12.75">
      <c r="A107" s="1"/>
      <c r="E107" s="19"/>
      <c r="F107" s="71"/>
      <c r="G107" s="1"/>
      <c r="H107" s="2"/>
      <c r="I107" s="2"/>
      <c r="J107" s="2"/>
      <c r="K107" s="19"/>
    </row>
    <row r="108" spans="1:11" ht="12.75">
      <c r="A108" s="1"/>
      <c r="E108" s="19"/>
      <c r="F108" s="71"/>
      <c r="G108" s="1"/>
      <c r="H108" s="2"/>
      <c r="I108" s="2"/>
      <c r="J108" s="2"/>
      <c r="K108" s="19"/>
    </row>
    <row r="109" spans="1:11" ht="14.25">
      <c r="A109" s="130" t="s">
        <v>164</v>
      </c>
      <c r="E109" s="19"/>
      <c r="F109" s="71"/>
      <c r="G109" s="1"/>
      <c r="H109" s="2"/>
      <c r="I109" s="2"/>
      <c r="J109" s="2"/>
      <c r="K109" s="19"/>
    </row>
    <row r="110" spans="1:13" ht="14.25">
      <c r="A110" s="122"/>
      <c r="B110" s="123"/>
      <c r="C110" s="123"/>
      <c r="D110" s="123"/>
      <c r="E110" s="124"/>
      <c r="F110" s="124"/>
      <c r="G110" s="124"/>
      <c r="H110" s="18"/>
      <c r="I110" s="123"/>
      <c r="J110" s="123"/>
      <c r="K110" s="123"/>
      <c r="L110" s="20"/>
      <c r="M110" s="18"/>
    </row>
    <row r="111" spans="1:11" ht="14.25">
      <c r="A111" s="7" t="s">
        <v>143</v>
      </c>
      <c r="E111" s="19"/>
      <c r="F111" s="71"/>
      <c r="G111" s="1"/>
      <c r="H111" s="2"/>
      <c r="I111" s="2"/>
      <c r="J111" s="2"/>
      <c r="K111" s="19"/>
    </row>
    <row r="112" spans="1:11" ht="12.75">
      <c r="A112" s="7"/>
      <c r="E112" s="19"/>
      <c r="F112" s="71"/>
      <c r="G112" s="1"/>
      <c r="H112" s="2"/>
      <c r="I112" s="2"/>
      <c r="J112" s="2"/>
      <c r="K112" s="19"/>
    </row>
    <row r="113" spans="1:11" ht="14.25">
      <c r="A113" s="130" t="s">
        <v>140</v>
      </c>
      <c r="E113" s="19"/>
      <c r="F113" s="71"/>
      <c r="G113" s="1"/>
      <c r="H113" s="2"/>
      <c r="I113" s="2"/>
      <c r="J113" s="2"/>
      <c r="K113" s="19"/>
    </row>
    <row r="114" spans="1:11" ht="14.25">
      <c r="A114" s="130"/>
      <c r="E114" s="19"/>
      <c r="F114" s="71"/>
      <c r="G114" s="1"/>
      <c r="H114" s="2"/>
      <c r="I114" s="2"/>
      <c r="J114" s="2"/>
      <c r="K114" s="19"/>
    </row>
    <row r="115" spans="1:12" ht="14.25">
      <c r="A115" s="122" t="s">
        <v>160</v>
      </c>
      <c r="E115" s="19"/>
      <c r="F115" s="19"/>
      <c r="G115" s="1"/>
      <c r="H115" s="1"/>
      <c r="I115" s="2"/>
      <c r="J115" s="2"/>
      <c r="K115" s="2"/>
      <c r="L115" s="10"/>
    </row>
    <row r="116" spans="1:12" ht="12.75">
      <c r="A116" s="18" t="s">
        <v>158</v>
      </c>
      <c r="E116" s="19"/>
      <c r="F116" s="19"/>
      <c r="G116" s="1"/>
      <c r="H116" s="1"/>
      <c r="I116" s="2"/>
      <c r="J116" s="2"/>
      <c r="K116" s="2"/>
      <c r="L116" s="10"/>
    </row>
    <row r="117" spans="1:8" ht="12.75">
      <c r="A117" s="72" t="s">
        <v>157</v>
      </c>
      <c r="E117" s="3"/>
      <c r="F117" s="3"/>
      <c r="G117" s="1"/>
      <c r="H117" s="1"/>
    </row>
    <row r="118" spans="1:8" ht="12.75">
      <c r="A118" s="61"/>
      <c r="E118" s="3"/>
      <c r="F118" s="3"/>
      <c r="G118" s="3"/>
      <c r="H118" s="1"/>
    </row>
    <row r="119" ht="12.75">
      <c r="A119" s="18" t="s">
        <v>146</v>
      </c>
    </row>
    <row r="120" ht="12.75">
      <c r="A120" t="s">
        <v>15</v>
      </c>
    </row>
    <row r="123" ht="12.75">
      <c r="A123" s="72"/>
    </row>
    <row r="124" ht="12.75"/>
    <row r="125" ht="12.75"/>
    <row r="126" ht="12.75"/>
    <row r="127" ht="12.75"/>
    <row r="128" ht="12.75"/>
    <row r="129" ht="12.75"/>
    <row r="130" ht="12.75"/>
  </sheetData>
  <sheetProtection password="C610" sheet="1"/>
  <hyperlinks>
    <hyperlink ref="A117" r:id="rId1" display="  Wisconsin's 2013 Custom Rate Guide.  "/>
  </hyperlinks>
  <printOptions/>
  <pageMargins left="0.75" right="0.75" top="1" bottom="1" header="0.5" footer="0.5"/>
  <pageSetup horizontalDpi="600" verticalDpi="600" orientation="portrait" scale="38" r:id="rId3"/>
  <ignoredErrors>
    <ignoredError sqref="K75 K10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K112"/>
  <sheetViews>
    <sheetView zoomScale="75" zoomScaleNormal="75" zoomScalePageLayoutView="0" workbookViewId="0" topLeftCell="A64">
      <selection activeCell="A103" sqref="A103"/>
    </sheetView>
  </sheetViews>
  <sheetFormatPr defaultColWidth="9.140625" defaultRowHeight="12.75"/>
  <cols>
    <col min="1" max="1" width="40.00390625" style="0" customWidth="1"/>
    <col min="2" max="2" width="19.57421875" style="2" customWidth="1"/>
    <col min="3" max="3" width="10.140625" style="2" customWidth="1"/>
    <col min="4" max="5" width="9.140625" style="2" customWidth="1"/>
    <col min="6" max="6" width="3.140625" style="2" customWidth="1"/>
    <col min="7" max="7" width="44.57421875" style="0" customWidth="1"/>
    <col min="8" max="8" width="19.57421875" style="0" customWidth="1"/>
    <col min="9" max="9" width="10.140625" style="0" customWidth="1"/>
  </cols>
  <sheetData>
    <row r="1" ht="12.75"/>
    <row r="2" ht="12.75"/>
    <row r="3" ht="12.75"/>
    <row r="4" ht="12.75"/>
    <row r="5" ht="12.75"/>
    <row r="7" spans="1:7" ht="18">
      <c r="A7" s="25" t="s">
        <v>150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G12" s="23" t="s">
        <v>47</v>
      </c>
    </row>
    <row r="13" spans="1:7" ht="12.75">
      <c r="A13" s="11"/>
      <c r="G13" s="11"/>
    </row>
    <row r="14" spans="2:11" s="1" customFormat="1" ht="12.75">
      <c r="B14" s="12" t="s">
        <v>2</v>
      </c>
      <c r="C14" s="12" t="s">
        <v>3</v>
      </c>
      <c r="D14" s="12" t="s">
        <v>4</v>
      </c>
      <c r="E14" s="108" t="s">
        <v>5</v>
      </c>
      <c r="F14" s="26"/>
      <c r="G14" s="84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s="1" customFormat="1" ht="13.5" thickBot="1">
      <c r="A15" s="30"/>
      <c r="B15" s="27"/>
      <c r="C15" s="27"/>
      <c r="D15" s="27" t="s">
        <v>0</v>
      </c>
      <c r="E15" s="109" t="s">
        <v>6</v>
      </c>
      <c r="F15" s="26"/>
      <c r="G15" s="110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71"/>
      <c r="G17" s="81" t="s">
        <v>48</v>
      </c>
      <c r="H17" s="2"/>
      <c r="I17" s="2"/>
      <c r="J17" s="2"/>
      <c r="K17" s="2"/>
    </row>
    <row r="18" spans="5:11" ht="12.75">
      <c r="E18" s="80"/>
      <c r="F18" s="71"/>
      <c r="G18" s="78"/>
      <c r="H18" s="2"/>
      <c r="I18" s="2"/>
      <c r="J18" s="2"/>
      <c r="K18" s="2"/>
    </row>
    <row r="19" spans="1:11" ht="12.75">
      <c r="A19" t="s">
        <v>66</v>
      </c>
      <c r="B19" s="2" t="s">
        <v>16</v>
      </c>
      <c r="C19" s="3">
        <v>55</v>
      </c>
      <c r="D19" s="3">
        <v>9.36</v>
      </c>
      <c r="E19" s="82">
        <f>(C19*D19)</f>
        <v>514.8</v>
      </c>
      <c r="F19" s="83"/>
      <c r="G19" s="78" t="s">
        <v>66</v>
      </c>
      <c r="H19" s="2" t="s">
        <v>16</v>
      </c>
      <c r="I19" s="36"/>
      <c r="J19" s="36"/>
      <c r="K19" s="3">
        <f>(I19*J19)</f>
        <v>0</v>
      </c>
    </row>
    <row r="20" spans="1:11" ht="14.25">
      <c r="A20" t="s">
        <v>90</v>
      </c>
      <c r="B20" s="2" t="s">
        <v>16</v>
      </c>
      <c r="C20" s="3">
        <v>0</v>
      </c>
      <c r="D20" s="3">
        <v>0</v>
      </c>
      <c r="E20" s="82">
        <f>(C20*D20)</f>
        <v>0</v>
      </c>
      <c r="F20" s="83"/>
      <c r="G20" s="78" t="s">
        <v>89</v>
      </c>
      <c r="H20" s="2" t="s">
        <v>16</v>
      </c>
      <c r="I20" s="140">
        <v>0</v>
      </c>
      <c r="J20" s="139">
        <v>0</v>
      </c>
      <c r="K20" s="3">
        <f>(I20*J20)</f>
        <v>0</v>
      </c>
    </row>
    <row r="21" spans="3:11" ht="12.75">
      <c r="C21" s="3"/>
      <c r="D21" s="3"/>
      <c r="E21" s="82"/>
      <c r="F21" s="83"/>
      <c r="G21" s="78"/>
      <c r="H21" s="2"/>
      <c r="I21" s="97"/>
      <c r="J21" s="97"/>
      <c r="K21" s="3"/>
    </row>
    <row r="22" spans="3:11" ht="12.75">
      <c r="C22" s="3"/>
      <c r="D22" s="4" t="s">
        <v>12</v>
      </c>
      <c r="E22" s="82">
        <f>SUM(E19:E20)</f>
        <v>514.8</v>
      </c>
      <c r="F22" s="83"/>
      <c r="G22" s="78"/>
      <c r="H22" s="2"/>
      <c r="I22" s="3"/>
      <c r="J22" s="4" t="s">
        <v>12</v>
      </c>
      <c r="K22" s="3">
        <f>SUM(K19:K20)</f>
        <v>0</v>
      </c>
    </row>
    <row r="23" spans="5:11" ht="12.75">
      <c r="E23" s="80"/>
      <c r="F23" s="71"/>
      <c r="G23" s="78"/>
      <c r="H23" s="2"/>
      <c r="I23" s="2"/>
      <c r="J23" s="2"/>
      <c r="K23" s="2"/>
    </row>
    <row r="24" spans="1:11" ht="12.75">
      <c r="A24" s="9" t="s">
        <v>18</v>
      </c>
      <c r="E24" s="80"/>
      <c r="F24" s="71"/>
      <c r="G24" s="81" t="s">
        <v>18</v>
      </c>
      <c r="H24" s="2"/>
      <c r="I24" s="2"/>
      <c r="J24" s="2"/>
      <c r="K24" s="2"/>
    </row>
    <row r="25" spans="1:11" ht="12.75">
      <c r="A25" s="9"/>
      <c r="E25" s="80"/>
      <c r="F25" s="71"/>
      <c r="G25" s="81"/>
      <c r="H25" s="2"/>
      <c r="I25" s="2"/>
      <c r="J25" s="2"/>
      <c r="K25" s="2"/>
    </row>
    <row r="26" spans="1:11" ht="12.75">
      <c r="A26" s="1" t="s">
        <v>19</v>
      </c>
      <c r="E26" s="80"/>
      <c r="F26" s="71"/>
      <c r="G26" s="84" t="s">
        <v>19</v>
      </c>
      <c r="H26" s="2"/>
      <c r="I26" s="2"/>
      <c r="J26" s="2"/>
      <c r="K26" s="2"/>
    </row>
    <row r="27" spans="1:11" ht="12.75">
      <c r="A27" s="1"/>
      <c r="E27" s="80"/>
      <c r="F27" s="71"/>
      <c r="G27" s="84"/>
      <c r="H27" s="2"/>
      <c r="I27" s="2"/>
      <c r="J27" s="2"/>
      <c r="K27" s="2"/>
    </row>
    <row r="28" spans="1:11" ht="12.75">
      <c r="A28" s="1"/>
      <c r="E28" s="80"/>
      <c r="F28" s="71"/>
      <c r="G28" s="84"/>
      <c r="H28" s="2"/>
      <c r="I28" s="2"/>
      <c r="J28" s="2"/>
      <c r="K28" s="2"/>
    </row>
    <row r="29" spans="1:11" ht="14.25">
      <c r="A29" s="59" t="s">
        <v>109</v>
      </c>
      <c r="C29" s="3"/>
      <c r="D29" s="3"/>
      <c r="E29" s="82"/>
      <c r="F29" s="83"/>
      <c r="G29" s="85" t="s">
        <v>20</v>
      </c>
      <c r="H29" s="2"/>
      <c r="I29" s="3"/>
      <c r="J29" s="3"/>
      <c r="K29" s="3"/>
    </row>
    <row r="30" spans="1:11" ht="12.75">
      <c r="A30" s="47" t="s">
        <v>56</v>
      </c>
      <c r="B30" s="2" t="s">
        <v>50</v>
      </c>
      <c r="C30" s="3">
        <v>90</v>
      </c>
      <c r="D30" s="52">
        <v>0.268</v>
      </c>
      <c r="E30" s="82">
        <f>(C30*D30)</f>
        <v>24.12</v>
      </c>
      <c r="F30" s="83"/>
      <c r="G30" s="65" t="s">
        <v>23</v>
      </c>
      <c r="H30" s="2" t="s">
        <v>50</v>
      </c>
      <c r="I30" s="36"/>
      <c r="J30" s="36"/>
      <c r="K30" s="3">
        <f>(I30*J30)</f>
        <v>0</v>
      </c>
    </row>
    <row r="31" spans="1:11" ht="12.75">
      <c r="A31" s="4" t="s">
        <v>53</v>
      </c>
      <c r="B31" s="2" t="s">
        <v>50</v>
      </c>
      <c r="C31" s="3">
        <v>120</v>
      </c>
      <c r="D31" s="52">
        <v>0.24</v>
      </c>
      <c r="E31" s="82">
        <f>(C31*D31)</f>
        <v>28.799999999999997</v>
      </c>
      <c r="F31" s="83"/>
      <c r="G31" s="65" t="s">
        <v>53</v>
      </c>
      <c r="H31" s="2" t="s">
        <v>50</v>
      </c>
      <c r="I31" s="36"/>
      <c r="J31" s="36"/>
      <c r="K31" s="83">
        <f>(I31*J31)</f>
        <v>0</v>
      </c>
    </row>
    <row r="32" spans="1:11" ht="12.75">
      <c r="A32" s="4"/>
      <c r="C32" s="3"/>
      <c r="D32" s="3"/>
      <c r="E32" s="82"/>
      <c r="F32" s="83"/>
      <c r="G32" s="90"/>
      <c r="H32" s="36"/>
      <c r="I32" s="36"/>
      <c r="J32" s="36"/>
      <c r="K32" s="83"/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24</v>
      </c>
      <c r="C34" s="3"/>
      <c r="D34" s="3"/>
      <c r="E34" s="82"/>
      <c r="F34" s="83"/>
      <c r="G34" s="85" t="s">
        <v>24</v>
      </c>
      <c r="H34" s="2"/>
      <c r="I34" s="3"/>
      <c r="J34" s="3"/>
      <c r="K34" s="3"/>
    </row>
    <row r="35" spans="1:11" ht="12.75">
      <c r="A35" s="4" t="s">
        <v>67</v>
      </c>
      <c r="B35" s="2" t="s">
        <v>68</v>
      </c>
      <c r="C35" s="3">
        <v>80</v>
      </c>
      <c r="D35" s="20">
        <v>1.6</v>
      </c>
      <c r="E35" s="82">
        <f>(C35*D35)</f>
        <v>128</v>
      </c>
      <c r="F35" s="83"/>
      <c r="G35" s="65" t="s">
        <v>69</v>
      </c>
      <c r="H35" s="2" t="s">
        <v>68</v>
      </c>
      <c r="I35" s="36"/>
      <c r="J35" s="36"/>
      <c r="K35" s="3">
        <f>(I35*J35)</f>
        <v>0</v>
      </c>
    </row>
    <row r="36" spans="1:11" ht="12.75">
      <c r="A36" s="4"/>
      <c r="C36" s="3"/>
      <c r="D36" s="3" t="s">
        <v>70</v>
      </c>
      <c r="E36" s="82"/>
      <c r="F36" s="83"/>
      <c r="G36" s="65"/>
      <c r="H36" s="2"/>
      <c r="I36" s="3"/>
      <c r="J36" s="3"/>
      <c r="K36" s="3"/>
    </row>
    <row r="37" spans="1:11" ht="12.75">
      <c r="A37" s="5" t="s">
        <v>27</v>
      </c>
      <c r="C37" s="3"/>
      <c r="D37" s="3"/>
      <c r="E37" s="82"/>
      <c r="F37" s="83"/>
      <c r="G37" s="85" t="s">
        <v>27</v>
      </c>
      <c r="H37" s="2"/>
      <c r="I37" s="3"/>
      <c r="J37" s="3"/>
      <c r="K37" s="3"/>
    </row>
    <row r="38" spans="1:11" ht="12.75">
      <c r="A38" s="4" t="s">
        <v>28</v>
      </c>
      <c r="B38" s="2" t="s">
        <v>1</v>
      </c>
      <c r="C38" s="3">
        <v>1</v>
      </c>
      <c r="D38" s="20">
        <v>6.02</v>
      </c>
      <c r="E38" s="82">
        <f>(C38*D38)</f>
        <v>6.02</v>
      </c>
      <c r="F38" s="83"/>
      <c r="G38" s="65" t="s">
        <v>101</v>
      </c>
      <c r="H38" s="2" t="s">
        <v>1</v>
      </c>
      <c r="I38" s="36"/>
      <c r="J38" s="36"/>
      <c r="K38" s="3">
        <f aca="true" t="shared" si="0" ref="K38:K44">(I38*J38)</f>
        <v>0</v>
      </c>
    </row>
    <row r="39" spans="1:11" ht="12.75">
      <c r="A39" s="4" t="s">
        <v>71</v>
      </c>
      <c r="B39" s="2" t="s">
        <v>72</v>
      </c>
      <c r="C39" s="3">
        <v>39</v>
      </c>
      <c r="D39" s="20">
        <v>0.04</v>
      </c>
      <c r="E39" s="82">
        <f>(C39*D39)</f>
        <v>1.56</v>
      </c>
      <c r="F39" s="83"/>
      <c r="G39" s="65" t="s">
        <v>71</v>
      </c>
      <c r="H39" s="2" t="s">
        <v>72</v>
      </c>
      <c r="I39" s="36"/>
      <c r="J39" s="36"/>
      <c r="K39" s="3">
        <f t="shared" si="0"/>
        <v>0</v>
      </c>
    </row>
    <row r="40" spans="1:11" ht="12.75">
      <c r="A40" s="141" t="s">
        <v>91</v>
      </c>
      <c r="B40" s="2" t="s">
        <v>1</v>
      </c>
      <c r="C40" s="3">
        <v>1</v>
      </c>
      <c r="D40" s="20">
        <v>6.29</v>
      </c>
      <c r="E40" s="82">
        <f>(C40*D40)</f>
        <v>6.29</v>
      </c>
      <c r="F40" s="83"/>
      <c r="G40" s="65" t="s">
        <v>91</v>
      </c>
      <c r="H40" s="2" t="s">
        <v>1</v>
      </c>
      <c r="I40" s="36"/>
      <c r="J40" s="36"/>
      <c r="K40" s="3">
        <f t="shared" si="0"/>
        <v>0</v>
      </c>
    </row>
    <row r="41" spans="1:11" ht="12.75">
      <c r="A41" s="4" t="s">
        <v>30</v>
      </c>
      <c r="B41" s="2" t="s">
        <v>1</v>
      </c>
      <c r="C41" s="3">
        <v>1</v>
      </c>
      <c r="D41" s="20">
        <v>6.75</v>
      </c>
      <c r="E41" s="82">
        <f>(C41*D41)</f>
        <v>6.75</v>
      </c>
      <c r="F41" s="83"/>
      <c r="G41" s="65" t="s">
        <v>30</v>
      </c>
      <c r="H41" s="2" t="s">
        <v>1</v>
      </c>
      <c r="I41" s="36"/>
      <c r="J41" s="36"/>
      <c r="K41" s="3">
        <f t="shared" si="0"/>
        <v>0</v>
      </c>
    </row>
    <row r="42" spans="1:11" ht="12.75">
      <c r="A42" s="4" t="s">
        <v>111</v>
      </c>
      <c r="B42" s="2" t="s">
        <v>1</v>
      </c>
      <c r="C42" s="3">
        <v>1</v>
      </c>
      <c r="D42" s="20">
        <v>6.06</v>
      </c>
      <c r="E42" s="82">
        <f>(C42*D42)</f>
        <v>6.06</v>
      </c>
      <c r="F42" s="83"/>
      <c r="G42" s="65" t="s">
        <v>111</v>
      </c>
      <c r="H42" s="2" t="s">
        <v>1</v>
      </c>
      <c r="I42" s="36"/>
      <c r="J42" s="36"/>
      <c r="K42" s="3">
        <f t="shared" si="0"/>
        <v>0</v>
      </c>
    </row>
    <row r="43" spans="1:11" ht="12.75">
      <c r="A43" s="47"/>
      <c r="B43" s="42"/>
      <c r="C43" s="45"/>
      <c r="D43" s="52"/>
      <c r="E43" s="82"/>
      <c r="F43" s="83"/>
      <c r="G43" s="90"/>
      <c r="H43" s="36"/>
      <c r="I43" s="36"/>
      <c r="J43" s="36"/>
      <c r="K43" s="3">
        <f t="shared" si="0"/>
        <v>0</v>
      </c>
    </row>
    <row r="44" spans="1:11" ht="12.75">
      <c r="A44" s="4"/>
      <c r="C44" s="3"/>
      <c r="D44" s="3"/>
      <c r="E44" s="82"/>
      <c r="F44" s="83"/>
      <c r="G44" s="90"/>
      <c r="H44" s="36"/>
      <c r="I44" s="36"/>
      <c r="J44" s="36"/>
      <c r="K44" s="3">
        <f t="shared" si="0"/>
        <v>0</v>
      </c>
    </row>
    <row r="45" spans="1:11" ht="12.75">
      <c r="A45" s="4"/>
      <c r="C45" s="3"/>
      <c r="D45" s="3"/>
      <c r="E45" s="82"/>
      <c r="F45" s="83"/>
      <c r="G45" s="65"/>
      <c r="H45" s="2"/>
      <c r="I45" s="3"/>
      <c r="J45" s="3"/>
      <c r="K45" s="3"/>
    </row>
    <row r="46" spans="1:11" ht="12.75">
      <c r="A46" s="5" t="s">
        <v>32</v>
      </c>
      <c r="B46" s="2" t="s">
        <v>1</v>
      </c>
      <c r="C46" s="3">
        <v>1</v>
      </c>
      <c r="D46" s="20">
        <v>3.27</v>
      </c>
      <c r="E46" s="82">
        <f>(C46*D46)</f>
        <v>3.27</v>
      </c>
      <c r="F46" s="83"/>
      <c r="G46" s="85" t="s">
        <v>32</v>
      </c>
      <c r="H46" s="2"/>
      <c r="I46" s="3"/>
      <c r="J46" s="3"/>
      <c r="K46" s="3"/>
    </row>
    <row r="47" spans="1:11" ht="12.75">
      <c r="A47" s="4"/>
      <c r="C47" s="3"/>
      <c r="D47" s="3"/>
      <c r="E47" s="82"/>
      <c r="F47" s="83"/>
      <c r="G47" s="90"/>
      <c r="H47" s="36"/>
      <c r="I47" s="36"/>
      <c r="J47" s="36"/>
      <c r="K47" s="3">
        <f>(I47*J47)</f>
        <v>0</v>
      </c>
    </row>
    <row r="48" spans="1:11" ht="12.75">
      <c r="A48" s="4"/>
      <c r="C48" s="3"/>
      <c r="D48" s="3"/>
      <c r="E48" s="82"/>
      <c r="F48" s="83"/>
      <c r="G48" s="90"/>
      <c r="H48" s="36"/>
      <c r="I48" s="36"/>
      <c r="J48" s="36"/>
      <c r="K48" s="3">
        <f>(I48*J48)</f>
        <v>0</v>
      </c>
    </row>
    <row r="49" spans="1:11" ht="12.75">
      <c r="A49" s="5"/>
      <c r="C49" s="3"/>
      <c r="D49" s="3"/>
      <c r="E49" s="82"/>
      <c r="F49" s="83"/>
      <c r="G49" s="85"/>
      <c r="H49" s="2"/>
      <c r="I49" s="3"/>
      <c r="J49" s="3"/>
      <c r="K49" s="3"/>
    </row>
    <row r="50" spans="1:11" ht="12.75">
      <c r="A50" s="5" t="s">
        <v>37</v>
      </c>
      <c r="C50" s="3"/>
      <c r="D50" s="3"/>
      <c r="E50" s="82"/>
      <c r="F50" s="83"/>
      <c r="G50" s="85" t="s">
        <v>37</v>
      </c>
      <c r="H50" s="2"/>
      <c r="I50" s="3"/>
      <c r="J50" s="3"/>
      <c r="K50" s="3"/>
    </row>
    <row r="51" spans="1:11" ht="12.75">
      <c r="A51" s="7" t="s">
        <v>154</v>
      </c>
      <c r="B51" s="2" t="s">
        <v>34</v>
      </c>
      <c r="C51" s="20">
        <v>6.33</v>
      </c>
      <c r="D51" s="3">
        <v>3.47</v>
      </c>
      <c r="E51" s="82">
        <f>(C51*D51)</f>
        <v>21.965100000000003</v>
      </c>
      <c r="F51" s="83"/>
      <c r="G51" s="85" t="s">
        <v>35</v>
      </c>
      <c r="H51" s="2" t="s">
        <v>34</v>
      </c>
      <c r="I51" s="36"/>
      <c r="J51" s="36"/>
      <c r="K51" s="3">
        <f>(I51*J51)</f>
        <v>0</v>
      </c>
    </row>
    <row r="52" spans="1:11" ht="12.75">
      <c r="A52" s="7" t="s">
        <v>155</v>
      </c>
      <c r="B52" s="2" t="s">
        <v>34</v>
      </c>
      <c r="C52" s="20">
        <v>1.05</v>
      </c>
      <c r="D52" s="3">
        <v>3.15</v>
      </c>
      <c r="E52" s="82">
        <f>(C52*D52)</f>
        <v>3.3075</v>
      </c>
      <c r="F52" s="83"/>
      <c r="G52" s="85" t="s">
        <v>36</v>
      </c>
      <c r="H52" s="2" t="s">
        <v>34</v>
      </c>
      <c r="I52" s="36"/>
      <c r="J52" s="36"/>
      <c r="K52" s="3">
        <f>(I52*J52)</f>
        <v>0</v>
      </c>
    </row>
    <row r="53" spans="1:11" ht="12.75">
      <c r="A53" s="5" t="s">
        <v>13</v>
      </c>
      <c r="B53" s="2" t="s">
        <v>39</v>
      </c>
      <c r="C53" s="20">
        <v>0</v>
      </c>
      <c r="D53" s="95">
        <v>0</v>
      </c>
      <c r="E53" s="82">
        <f>(C53*D53)</f>
        <v>0</v>
      </c>
      <c r="F53" s="83"/>
      <c r="G53" s="85" t="s">
        <v>13</v>
      </c>
      <c r="H53" s="2" t="s">
        <v>39</v>
      </c>
      <c r="I53" s="36"/>
      <c r="J53" s="36"/>
      <c r="K53" s="3">
        <f>(I53*J53)</f>
        <v>0</v>
      </c>
    </row>
    <row r="54" spans="1:11" ht="12.75">
      <c r="A54" s="5" t="s">
        <v>14</v>
      </c>
      <c r="B54" s="2" t="s">
        <v>1</v>
      </c>
      <c r="C54" s="20">
        <v>1</v>
      </c>
      <c r="D54" s="3">
        <f>(E51+E52+E53)*0.15</f>
        <v>3.7908900000000005</v>
      </c>
      <c r="E54" s="82">
        <f>(C54*D54)</f>
        <v>3.7908900000000005</v>
      </c>
      <c r="F54" s="83"/>
      <c r="G54" s="85" t="s">
        <v>14</v>
      </c>
      <c r="H54" s="2" t="s">
        <v>1</v>
      </c>
      <c r="I54" s="36"/>
      <c r="J54" s="36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85"/>
      <c r="H55" s="2"/>
      <c r="I55" s="3"/>
      <c r="J55" s="3"/>
      <c r="K55" s="3"/>
    </row>
    <row r="56" spans="1:11" ht="12.75">
      <c r="A56" s="5" t="s">
        <v>40</v>
      </c>
      <c r="E56" s="80"/>
      <c r="F56" s="71"/>
      <c r="G56" s="85" t="s">
        <v>40</v>
      </c>
      <c r="H56" s="2"/>
      <c r="I56" s="2"/>
      <c r="J56" s="2"/>
      <c r="K56" s="2"/>
    </row>
    <row r="57" spans="1:11" ht="12.75">
      <c r="A57" s="5" t="s">
        <v>41</v>
      </c>
      <c r="B57" s="2" t="s">
        <v>1</v>
      </c>
      <c r="C57" s="3">
        <v>1</v>
      </c>
      <c r="D57" s="20">
        <v>10.63</v>
      </c>
      <c r="E57" s="82">
        <f>(C57*D57)</f>
        <v>10.63</v>
      </c>
      <c r="F57" s="83"/>
      <c r="G57" s="85" t="s">
        <v>41</v>
      </c>
      <c r="H57" s="2" t="s">
        <v>1</v>
      </c>
      <c r="I57" s="36"/>
      <c r="J57" s="36"/>
      <c r="K57" s="3">
        <f>(I57*J57)</f>
        <v>0</v>
      </c>
    </row>
    <row r="58" spans="1:11" ht="12.75">
      <c r="A58" s="5" t="s">
        <v>42</v>
      </c>
      <c r="B58" s="2" t="s">
        <v>1</v>
      </c>
      <c r="C58" s="3">
        <v>1</v>
      </c>
      <c r="D58" s="20">
        <v>8.2</v>
      </c>
      <c r="E58" s="82">
        <f>(C58*D58)</f>
        <v>8.2</v>
      </c>
      <c r="F58" s="83"/>
      <c r="G58" s="85" t="s">
        <v>42</v>
      </c>
      <c r="H58" s="2" t="s">
        <v>1</v>
      </c>
      <c r="I58" s="36"/>
      <c r="J58" s="36"/>
      <c r="K58" s="3">
        <f>(I58*J58)</f>
        <v>0</v>
      </c>
    </row>
    <row r="59" spans="1:11" ht="12.75">
      <c r="A59" s="5"/>
      <c r="C59" s="3"/>
      <c r="D59" s="3"/>
      <c r="E59" s="82"/>
      <c r="F59" s="83"/>
      <c r="G59" s="85"/>
      <c r="H59" s="2"/>
      <c r="I59" s="16"/>
      <c r="J59" s="16"/>
      <c r="K59" s="3"/>
    </row>
    <row r="60" spans="1:11" ht="14.25">
      <c r="A60" s="5"/>
      <c r="C60" s="3"/>
      <c r="D60" s="3"/>
      <c r="E60" s="82"/>
      <c r="F60" s="83"/>
      <c r="G60" s="100" t="s">
        <v>103</v>
      </c>
      <c r="H60" s="105" t="s">
        <v>1</v>
      </c>
      <c r="I60" s="36"/>
      <c r="J60" s="36"/>
      <c r="K60" s="3">
        <f>(I60*J60)</f>
        <v>0</v>
      </c>
    </row>
    <row r="61" spans="1:11" ht="12.75">
      <c r="A61" s="5"/>
      <c r="C61" s="3"/>
      <c r="D61" s="3"/>
      <c r="E61" s="82"/>
      <c r="F61" s="83"/>
      <c r="G61" s="85"/>
      <c r="H61" s="2"/>
      <c r="I61" s="3"/>
      <c r="J61" s="3"/>
      <c r="K61" s="3"/>
    </row>
    <row r="62" spans="1:11" ht="12.75">
      <c r="A62" s="4" t="s">
        <v>11</v>
      </c>
      <c r="C62" s="3"/>
      <c r="D62" s="3"/>
      <c r="E62" s="82">
        <f>SUM(E30:E61)</f>
        <v>258.76349000000005</v>
      </c>
      <c r="F62" s="83"/>
      <c r="G62" s="65" t="s">
        <v>11</v>
      </c>
      <c r="H62" s="2"/>
      <c r="I62" s="3"/>
      <c r="J62" s="3"/>
      <c r="K62" s="3">
        <f>SUM(K29:K61)</f>
        <v>0</v>
      </c>
    </row>
    <row r="63" spans="1:11" ht="12.75">
      <c r="A63" s="5"/>
      <c r="C63" s="3"/>
      <c r="D63" s="3"/>
      <c r="E63" s="82"/>
      <c r="F63" s="83"/>
      <c r="G63" s="85"/>
      <c r="H63" s="2"/>
      <c r="I63" s="3"/>
      <c r="J63" s="3"/>
      <c r="K63" s="3"/>
    </row>
    <row r="64" spans="1:11" ht="12.75">
      <c r="A64" s="4" t="s">
        <v>7</v>
      </c>
      <c r="B64" s="2" t="s">
        <v>1</v>
      </c>
      <c r="C64" s="3">
        <f>(E62)</f>
        <v>258.76349000000005</v>
      </c>
      <c r="D64" s="8">
        <v>0.0399</v>
      </c>
      <c r="E64" s="82">
        <f>(C64*D64)/2</f>
        <v>5.1623316255</v>
      </c>
      <c r="F64" s="83"/>
      <c r="G64" s="65" t="s">
        <v>7</v>
      </c>
      <c r="H64" s="2" t="s">
        <v>1</v>
      </c>
      <c r="I64" s="69"/>
      <c r="J64" s="68">
        <f>(K62)</f>
        <v>0</v>
      </c>
      <c r="K64" s="3">
        <f>(I64*J64)/2</f>
        <v>0</v>
      </c>
    </row>
    <row r="65" spans="1:11" ht="12.75">
      <c r="A65" s="4"/>
      <c r="C65" s="3"/>
      <c r="D65" s="8"/>
      <c r="E65" s="82"/>
      <c r="F65" s="83"/>
      <c r="G65" s="65" t="s">
        <v>132</v>
      </c>
      <c r="H65" s="2"/>
      <c r="I65" s="97"/>
      <c r="J65" s="97"/>
      <c r="K65" s="3"/>
    </row>
    <row r="66" spans="1:11" ht="12.75">
      <c r="A66" s="4"/>
      <c r="C66" s="3"/>
      <c r="D66" s="8"/>
      <c r="E66" s="82"/>
      <c r="F66" s="83"/>
      <c r="G66" s="65"/>
      <c r="H66" s="2"/>
      <c r="I66" s="3"/>
      <c r="J66" s="8"/>
      <c r="K66" s="3"/>
    </row>
    <row r="67" spans="1:11" ht="12.75">
      <c r="A67" s="76" t="s">
        <v>58</v>
      </c>
      <c r="B67" s="42"/>
      <c r="C67" s="45"/>
      <c r="D67" s="57"/>
      <c r="E67" s="60">
        <f>SUM(E62:E66)</f>
        <v>263.9258216255</v>
      </c>
      <c r="F67" s="33"/>
      <c r="G67" s="76" t="s">
        <v>58</v>
      </c>
      <c r="H67" s="2"/>
      <c r="I67" s="3"/>
      <c r="J67" s="8"/>
      <c r="K67" s="10">
        <f>SUM(K62:K66)</f>
        <v>0</v>
      </c>
    </row>
    <row r="68" spans="1:11" ht="12.75">
      <c r="A68" s="47"/>
      <c r="B68" s="42"/>
      <c r="C68" s="45"/>
      <c r="D68" s="57"/>
      <c r="E68" s="46"/>
      <c r="F68" s="33"/>
      <c r="G68" s="77"/>
      <c r="H68" s="2"/>
      <c r="I68" s="3"/>
      <c r="J68" s="8"/>
      <c r="K68" s="10"/>
    </row>
    <row r="69" spans="1:11" ht="12.75">
      <c r="A69" s="76" t="s">
        <v>61</v>
      </c>
      <c r="B69" s="42"/>
      <c r="C69" s="45"/>
      <c r="D69" s="57"/>
      <c r="E69" s="60">
        <f>(E67/C19)</f>
        <v>4.798651302281819</v>
      </c>
      <c r="F69" s="33"/>
      <c r="G69" s="76" t="s">
        <v>61</v>
      </c>
      <c r="H69" s="42"/>
      <c r="I69" s="45"/>
      <c r="J69" s="57"/>
      <c r="K69" s="60" t="e">
        <f>(K67/I19)</f>
        <v>#DIV/0!</v>
      </c>
    </row>
    <row r="70" spans="1:11" ht="12.75">
      <c r="A70" s="5"/>
      <c r="C70" s="3"/>
      <c r="D70" s="3"/>
      <c r="E70" s="82"/>
      <c r="F70" s="83"/>
      <c r="G70" s="85"/>
      <c r="H70" s="2"/>
      <c r="I70" s="3"/>
      <c r="J70" s="3"/>
      <c r="K70" s="3"/>
    </row>
    <row r="71" spans="1:11" ht="12.75">
      <c r="A71" s="9" t="s">
        <v>8</v>
      </c>
      <c r="C71" s="3"/>
      <c r="D71" s="3"/>
      <c r="E71" s="82"/>
      <c r="F71" s="83"/>
      <c r="G71" s="81" t="s">
        <v>8</v>
      </c>
      <c r="H71" s="2"/>
      <c r="I71" s="3"/>
      <c r="J71" s="3"/>
      <c r="K71" s="3"/>
    </row>
    <row r="72" spans="1:11" ht="12.75">
      <c r="A72" s="5"/>
      <c r="C72" s="3"/>
      <c r="D72" s="3"/>
      <c r="E72" s="82"/>
      <c r="F72" s="83"/>
      <c r="G72" s="85"/>
      <c r="H72" s="2"/>
      <c r="I72" s="3"/>
      <c r="J72" s="3"/>
      <c r="K72" s="3"/>
    </row>
    <row r="73" spans="2:11" s="1" customFormat="1" ht="12.75">
      <c r="B73" s="12" t="s">
        <v>2</v>
      </c>
      <c r="C73" s="12" t="s">
        <v>3</v>
      </c>
      <c r="D73" s="12" t="s">
        <v>4</v>
      </c>
      <c r="E73" s="108" t="s">
        <v>5</v>
      </c>
      <c r="F73" s="26"/>
      <c r="G73" s="84"/>
      <c r="H73" s="12" t="s">
        <v>2</v>
      </c>
      <c r="I73" s="12" t="s">
        <v>3</v>
      </c>
      <c r="J73" s="12" t="s">
        <v>4</v>
      </c>
      <c r="K73" s="12" t="s">
        <v>5</v>
      </c>
    </row>
    <row r="74" spans="1:11" s="1" customFormat="1" ht="12.75">
      <c r="A74" s="6"/>
      <c r="B74" s="12"/>
      <c r="C74" s="12"/>
      <c r="D74" s="12" t="s">
        <v>0</v>
      </c>
      <c r="E74" s="108" t="s">
        <v>6</v>
      </c>
      <c r="F74" s="26"/>
      <c r="G74" s="99"/>
      <c r="H74" s="12"/>
      <c r="I74" s="12"/>
      <c r="J74" s="12" t="s">
        <v>0</v>
      </c>
      <c r="K74" s="12" t="s">
        <v>6</v>
      </c>
    </row>
    <row r="75" spans="1:11" ht="12.75">
      <c r="A75" s="6"/>
      <c r="C75" s="3"/>
      <c r="D75" s="3"/>
      <c r="E75" s="82"/>
      <c r="F75" s="83"/>
      <c r="G75" s="99"/>
      <c r="H75" s="2"/>
      <c r="I75" s="3"/>
      <c r="J75" s="3"/>
      <c r="K75" s="3"/>
    </row>
    <row r="76" spans="1:11" ht="12.75">
      <c r="A76" s="7" t="s">
        <v>64</v>
      </c>
      <c r="B76" s="2" t="s">
        <v>43</v>
      </c>
      <c r="C76" s="3">
        <v>0</v>
      </c>
      <c r="D76" s="3">
        <v>0</v>
      </c>
      <c r="E76" s="82">
        <f>(C76*D76)</f>
        <v>0</v>
      </c>
      <c r="F76" s="83"/>
      <c r="G76" s="100" t="s">
        <v>133</v>
      </c>
      <c r="H76" s="2" t="s">
        <v>43</v>
      </c>
      <c r="I76" s="106"/>
      <c r="J76" s="67">
        <f>(K22)</f>
        <v>0</v>
      </c>
      <c r="K76" s="3">
        <f>(I76*J76)</f>
        <v>0</v>
      </c>
    </row>
    <row r="77" spans="1:11" ht="12.75">
      <c r="A77" s="7"/>
      <c r="C77" s="3"/>
      <c r="D77" s="3"/>
      <c r="E77" s="82"/>
      <c r="F77" s="83"/>
      <c r="G77" s="100"/>
      <c r="H77" s="2"/>
      <c r="I77" s="135"/>
      <c r="J77" s="28"/>
      <c r="K77" s="3"/>
    </row>
    <row r="78" spans="1:11" ht="12.75">
      <c r="A78" s="59" t="s">
        <v>112</v>
      </c>
      <c r="B78" s="42" t="s">
        <v>113</v>
      </c>
      <c r="C78" s="45">
        <v>1</v>
      </c>
      <c r="D78" s="45">
        <f>(E62)*0.05</f>
        <v>12.938174500000002</v>
      </c>
      <c r="E78" s="46">
        <f>(C78*D78)</f>
        <v>12.938174500000002</v>
      </c>
      <c r="F78" s="33"/>
      <c r="G78" s="59" t="s">
        <v>134</v>
      </c>
      <c r="H78" s="42" t="s">
        <v>113</v>
      </c>
      <c r="I78" s="69"/>
      <c r="J78" s="67">
        <f>(K62)</f>
        <v>0</v>
      </c>
      <c r="K78" s="3">
        <f>(I78*J78)</f>
        <v>0</v>
      </c>
    </row>
    <row r="79" spans="1:11" ht="12.75">
      <c r="A79" s="7"/>
      <c r="C79" s="3"/>
      <c r="D79" s="3"/>
      <c r="E79" s="82"/>
      <c r="F79" s="83"/>
      <c r="G79" s="100"/>
      <c r="H79" s="2"/>
      <c r="I79" s="16"/>
      <c r="J79" s="16"/>
      <c r="K79" s="3"/>
    </row>
    <row r="80" spans="1:11" ht="12.75">
      <c r="A80" s="101" t="s">
        <v>54</v>
      </c>
      <c r="B80" s="2" t="s">
        <v>1</v>
      </c>
      <c r="C80" s="97">
        <v>1</v>
      </c>
      <c r="D80" s="97">
        <v>136</v>
      </c>
      <c r="E80" s="82">
        <f>(C80*D80)</f>
        <v>136</v>
      </c>
      <c r="F80" s="83"/>
      <c r="G80" s="100" t="s">
        <v>54</v>
      </c>
      <c r="H80" s="2" t="s">
        <v>1</v>
      </c>
      <c r="I80" s="36"/>
      <c r="J80" s="36"/>
      <c r="K80" s="3">
        <f>(I80*J80)</f>
        <v>0</v>
      </c>
    </row>
    <row r="81" spans="1:11" ht="12.75">
      <c r="A81" s="7"/>
      <c r="C81" s="8"/>
      <c r="D81" s="3"/>
      <c r="E81" s="82"/>
      <c r="F81" s="83"/>
      <c r="G81" s="100"/>
      <c r="H81" s="2"/>
      <c r="I81" s="8"/>
      <c r="J81" s="3"/>
      <c r="K81" s="3"/>
    </row>
    <row r="82" spans="1:11" ht="12.75">
      <c r="A82" s="7" t="s">
        <v>9</v>
      </c>
      <c r="B82" s="2" t="s">
        <v>10</v>
      </c>
      <c r="C82" s="3">
        <v>0.99</v>
      </c>
      <c r="D82" s="3">
        <v>10</v>
      </c>
      <c r="E82" s="82">
        <f>(C82*D82)</f>
        <v>9.9</v>
      </c>
      <c r="F82" s="83"/>
      <c r="G82" s="100" t="s">
        <v>9</v>
      </c>
      <c r="H82" s="2" t="s">
        <v>10</v>
      </c>
      <c r="I82" s="36"/>
      <c r="J82" s="36"/>
      <c r="K82" s="3">
        <f>(I82*J82)</f>
        <v>0</v>
      </c>
    </row>
    <row r="83" spans="1:11" ht="12.75">
      <c r="A83" s="7"/>
      <c r="C83" s="3"/>
      <c r="D83" s="3"/>
      <c r="E83" s="82"/>
      <c r="F83" s="83"/>
      <c r="G83" s="100"/>
      <c r="H83" s="2"/>
      <c r="I83" s="3"/>
      <c r="J83" s="3"/>
      <c r="K83" s="3"/>
    </row>
    <row r="84" spans="1:11" ht="12.75">
      <c r="A84" s="7" t="s">
        <v>44</v>
      </c>
      <c r="C84" s="3"/>
      <c r="D84" s="3"/>
      <c r="E84" s="82"/>
      <c r="F84" s="83"/>
      <c r="G84" s="100" t="s">
        <v>44</v>
      </c>
      <c r="H84" s="2"/>
      <c r="I84" s="3"/>
      <c r="J84" s="3"/>
      <c r="K84" s="3"/>
    </row>
    <row r="85" spans="1:11" ht="12.75">
      <c r="A85" s="5" t="s">
        <v>41</v>
      </c>
      <c r="B85" s="2" t="s">
        <v>1</v>
      </c>
      <c r="C85" s="3">
        <v>1</v>
      </c>
      <c r="D85" s="20">
        <v>8.88</v>
      </c>
      <c r="E85" s="82">
        <f>(C85*D85)</f>
        <v>8.88</v>
      </c>
      <c r="F85" s="83"/>
      <c r="G85" s="85" t="s">
        <v>41</v>
      </c>
      <c r="H85" s="2" t="s">
        <v>1</v>
      </c>
      <c r="I85" s="36"/>
      <c r="J85" s="36"/>
      <c r="K85" s="3">
        <f>(I85*J85)</f>
        <v>0</v>
      </c>
    </row>
    <row r="86" spans="1:11" ht="12.75">
      <c r="A86" s="5" t="s">
        <v>42</v>
      </c>
      <c r="B86" s="2" t="s">
        <v>1</v>
      </c>
      <c r="C86" s="3">
        <v>1</v>
      </c>
      <c r="D86" s="20">
        <v>5.11</v>
      </c>
      <c r="E86" s="82">
        <f>(C86*D86)</f>
        <v>5.11</v>
      </c>
      <c r="F86" s="83"/>
      <c r="G86" s="85" t="s">
        <v>42</v>
      </c>
      <c r="H86" s="2" t="s">
        <v>1</v>
      </c>
      <c r="I86" s="36"/>
      <c r="J86" s="36"/>
      <c r="K86" s="3">
        <f>(I86*J86)</f>
        <v>0</v>
      </c>
    </row>
    <row r="87" spans="1:11" ht="12.75">
      <c r="A87" s="5"/>
      <c r="C87" s="3"/>
      <c r="D87" s="89"/>
      <c r="E87" s="82"/>
      <c r="F87" s="83"/>
      <c r="G87" s="85"/>
      <c r="H87" s="2"/>
      <c r="I87" s="3"/>
      <c r="J87" s="3"/>
      <c r="K87" s="3"/>
    </row>
    <row r="88" spans="1:11" ht="12.75">
      <c r="A88" s="7" t="s">
        <v>45</v>
      </c>
      <c r="C88" s="3"/>
      <c r="D88" s="89"/>
      <c r="E88" s="82"/>
      <c r="F88" s="83"/>
      <c r="G88" s="100" t="s">
        <v>45</v>
      </c>
      <c r="H88" s="2"/>
      <c r="I88" s="3"/>
      <c r="J88" s="3"/>
      <c r="K88" s="3"/>
    </row>
    <row r="89" spans="1:11" ht="12.75">
      <c r="A89" s="5" t="s">
        <v>41</v>
      </c>
      <c r="B89" s="2" t="s">
        <v>1</v>
      </c>
      <c r="C89" s="3">
        <v>1</v>
      </c>
      <c r="D89" s="20">
        <v>12.52</v>
      </c>
      <c r="E89" s="82">
        <f>(C89*D89)</f>
        <v>12.52</v>
      </c>
      <c r="F89" s="83"/>
      <c r="G89" s="85" t="s">
        <v>41</v>
      </c>
      <c r="H89" s="2" t="s">
        <v>1</v>
      </c>
      <c r="I89" s="36"/>
      <c r="J89" s="36"/>
      <c r="K89" s="3">
        <f>(I89*J89)</f>
        <v>0</v>
      </c>
    </row>
    <row r="90" spans="1:11" ht="12.75">
      <c r="A90" s="5" t="s">
        <v>42</v>
      </c>
      <c r="B90" s="2" t="s">
        <v>1</v>
      </c>
      <c r="C90" s="3">
        <v>1</v>
      </c>
      <c r="D90" s="20">
        <v>12.55</v>
      </c>
      <c r="E90" s="82">
        <f>(C90*D90)</f>
        <v>12.55</v>
      </c>
      <c r="F90" s="83"/>
      <c r="G90" s="85" t="s">
        <v>42</v>
      </c>
      <c r="H90" s="2" t="s">
        <v>1</v>
      </c>
      <c r="I90" s="36"/>
      <c r="J90" s="36"/>
      <c r="K90" s="3">
        <f>(I90*J90)</f>
        <v>0</v>
      </c>
    </row>
    <row r="91" spans="5:11" ht="12.75">
      <c r="E91" s="80"/>
      <c r="F91" s="71"/>
      <c r="G91" s="78"/>
      <c r="H91" s="2"/>
      <c r="I91" s="2"/>
      <c r="J91" s="2"/>
      <c r="K91" s="2"/>
    </row>
    <row r="92" spans="1:11" s="1" customFormat="1" ht="12.75">
      <c r="A92" s="76" t="s">
        <v>65</v>
      </c>
      <c r="B92" s="12"/>
      <c r="C92" s="12"/>
      <c r="D92" s="12"/>
      <c r="E92" s="70">
        <f>SUM(E76:E91)</f>
        <v>197.89817450000004</v>
      </c>
      <c r="F92" s="19"/>
      <c r="G92" s="104" t="s">
        <v>65</v>
      </c>
      <c r="H92" s="12"/>
      <c r="I92" s="12"/>
      <c r="J92" s="12"/>
      <c r="K92" s="10">
        <f>SUM(K76:K91)</f>
        <v>0</v>
      </c>
    </row>
    <row r="93" spans="1:11" ht="12.75">
      <c r="A93" s="41"/>
      <c r="E93" s="80"/>
      <c r="F93" s="71"/>
      <c r="G93" s="78"/>
      <c r="H93" s="2"/>
      <c r="I93" s="2"/>
      <c r="J93" s="2"/>
      <c r="K93" s="2"/>
    </row>
    <row r="94" spans="1:11" ht="12.75">
      <c r="A94" s="48" t="s">
        <v>59</v>
      </c>
      <c r="E94" s="70">
        <f>(E67+E92)</f>
        <v>461.82399612550006</v>
      </c>
      <c r="F94" s="19"/>
      <c r="G94" s="84" t="s">
        <v>59</v>
      </c>
      <c r="H94" s="2"/>
      <c r="I94" s="2"/>
      <c r="J94" s="2"/>
      <c r="K94" s="19">
        <f>(K67+K92)</f>
        <v>0</v>
      </c>
    </row>
    <row r="95" spans="1:11" ht="12.75">
      <c r="A95" s="48"/>
      <c r="E95" s="80"/>
      <c r="F95" s="71"/>
      <c r="G95" s="78"/>
      <c r="H95" s="2"/>
      <c r="I95" s="2"/>
      <c r="J95" s="2"/>
      <c r="K95" s="71"/>
    </row>
    <row r="96" spans="1:11" ht="12.75">
      <c r="A96" s="58" t="s">
        <v>62</v>
      </c>
      <c r="E96" s="70">
        <f>(E22-E67)</f>
        <v>250.87417837449993</v>
      </c>
      <c r="F96" s="19"/>
      <c r="G96" s="84" t="s">
        <v>62</v>
      </c>
      <c r="H96" s="2"/>
      <c r="I96" s="2"/>
      <c r="J96" s="2"/>
      <c r="K96" s="19">
        <f>(K22-K94)</f>
        <v>0</v>
      </c>
    </row>
    <row r="97" spans="1:11" ht="12.75">
      <c r="A97" s="1"/>
      <c r="E97" s="19"/>
      <c r="F97" s="32"/>
      <c r="G97" s="29"/>
      <c r="H97" s="2"/>
      <c r="I97" s="2"/>
      <c r="J97" s="2"/>
      <c r="K97" s="19"/>
    </row>
    <row r="98" spans="1:11" ht="12.75">
      <c r="A98" s="48" t="s">
        <v>60</v>
      </c>
      <c r="E98" s="60">
        <f>(E22-E94)</f>
        <v>52.976003874499895</v>
      </c>
      <c r="F98" s="32"/>
      <c r="G98" s="1" t="s">
        <v>60</v>
      </c>
      <c r="H98" s="2"/>
      <c r="I98" s="2"/>
      <c r="J98" s="2"/>
      <c r="K98" s="60">
        <f>(K22-K94)</f>
        <v>0</v>
      </c>
    </row>
    <row r="99" spans="1:11" ht="12.75">
      <c r="A99" s="1"/>
      <c r="E99" s="19"/>
      <c r="F99" s="32"/>
      <c r="G99" s="1"/>
      <c r="H99" s="2"/>
      <c r="I99" s="2"/>
      <c r="J99" s="2"/>
      <c r="K99" s="19"/>
    </row>
    <row r="100" spans="1:11" ht="12.75">
      <c r="A100" s="1" t="s">
        <v>57</v>
      </c>
      <c r="B100" s="2" t="s">
        <v>55</v>
      </c>
      <c r="E100" s="70">
        <f>(E94)/C19</f>
        <v>8.396799929554547</v>
      </c>
      <c r="F100" s="32"/>
      <c r="G100" s="1" t="s">
        <v>57</v>
      </c>
      <c r="H100" s="2" t="s">
        <v>55</v>
      </c>
      <c r="I100" s="2"/>
      <c r="J100" s="2"/>
      <c r="K100" s="19" t="e">
        <f>(K94)/I19</f>
        <v>#DIV/0!</v>
      </c>
    </row>
    <row r="101" spans="1:11" ht="12.75">
      <c r="A101" s="1"/>
      <c r="E101" s="19"/>
      <c r="F101" s="71"/>
      <c r="G101" s="1"/>
      <c r="H101" s="2"/>
      <c r="I101" s="2"/>
      <c r="J101" s="2"/>
      <c r="K101" s="19"/>
    </row>
    <row r="102" spans="1:11" ht="12.75">
      <c r="A102" s="1"/>
      <c r="E102" s="19"/>
      <c r="F102" s="71"/>
      <c r="G102" s="1"/>
      <c r="H102" s="2"/>
      <c r="I102" s="2"/>
      <c r="J102" s="2"/>
      <c r="K102" s="19"/>
    </row>
    <row r="103" spans="1:11" ht="14.25">
      <c r="A103" s="130" t="s">
        <v>164</v>
      </c>
      <c r="E103" s="19"/>
      <c r="F103" s="71"/>
      <c r="G103" s="1"/>
      <c r="H103" s="2"/>
      <c r="I103" s="2"/>
      <c r="J103" s="2"/>
      <c r="K103" s="19"/>
    </row>
    <row r="104" spans="1:11" ht="14.25">
      <c r="A104" s="112"/>
      <c r="E104" s="19"/>
      <c r="F104" s="71"/>
      <c r="G104" s="1"/>
      <c r="H104" s="2"/>
      <c r="I104" s="2"/>
      <c r="J104" s="2"/>
      <c r="K104" s="19"/>
    </row>
    <row r="105" spans="1:11" ht="14.25">
      <c r="A105" s="130" t="s">
        <v>142</v>
      </c>
      <c r="E105" s="19"/>
      <c r="F105" s="71"/>
      <c r="G105" s="1"/>
      <c r="H105" s="2"/>
      <c r="I105" s="2"/>
      <c r="J105" s="2"/>
      <c r="K105" s="19"/>
    </row>
    <row r="106" spans="1:11" ht="12.75">
      <c r="A106" s="1"/>
      <c r="E106" s="19"/>
      <c r="F106" s="19"/>
      <c r="G106" s="1"/>
      <c r="H106" s="2"/>
      <c r="I106" s="2"/>
      <c r="J106" s="2"/>
      <c r="K106" s="10"/>
    </row>
    <row r="107" spans="1:11" ht="14.25">
      <c r="A107" s="122" t="s">
        <v>159</v>
      </c>
      <c r="E107" s="19"/>
      <c r="F107" s="19"/>
      <c r="G107" s="1"/>
      <c r="H107" s="2"/>
      <c r="I107" s="2"/>
      <c r="J107" s="2"/>
      <c r="K107" s="10"/>
    </row>
    <row r="108" spans="1:11" ht="12.75">
      <c r="A108" s="18" t="s">
        <v>158</v>
      </c>
      <c r="E108" s="19"/>
      <c r="F108" s="19"/>
      <c r="G108" s="1"/>
      <c r="H108" s="2"/>
      <c r="I108" s="2"/>
      <c r="J108" s="2"/>
      <c r="K108" s="10"/>
    </row>
    <row r="109" spans="1:7" ht="12.75">
      <c r="A109" s="72" t="s">
        <v>157</v>
      </c>
      <c r="E109" s="3"/>
      <c r="F109" s="3"/>
      <c r="G109" s="1"/>
    </row>
    <row r="110" spans="1:7" ht="12.75">
      <c r="A110" s="61"/>
      <c r="E110" s="3"/>
      <c r="F110" s="3"/>
      <c r="G110" s="1"/>
    </row>
    <row r="111" spans="1:7" ht="12.75">
      <c r="A111" s="18" t="s">
        <v>146</v>
      </c>
      <c r="E111" s="3"/>
      <c r="F111" s="3"/>
      <c r="G111" s="1"/>
    </row>
    <row r="112" ht="12.75">
      <c r="A112" t="s">
        <v>15</v>
      </c>
    </row>
    <row r="115" ht="12.75"/>
    <row r="116" ht="12.75"/>
    <row r="117" ht="12.75"/>
    <row r="118" ht="12.75"/>
    <row r="119" ht="12.75"/>
    <row r="120" ht="12.75"/>
    <row r="121" ht="12.75"/>
  </sheetData>
  <sheetProtection password="C610" sheet="1"/>
  <hyperlinks>
    <hyperlink ref="A109" r:id="rId1" display="  Wisconsin's 2013 Custom Rate Guide.  "/>
  </hyperlinks>
  <printOptions/>
  <pageMargins left="0.75" right="0.75" top="1" bottom="1" header="0.5" footer="0.5"/>
  <pageSetup orientation="portrait" r:id="rId3"/>
  <ignoredErrors>
    <ignoredError sqref="K69 K100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3"/>
  <sheetViews>
    <sheetView zoomScale="75" zoomScaleNormal="75" zoomScalePageLayoutView="0" workbookViewId="0" topLeftCell="A79">
      <selection activeCell="A122" sqref="A122"/>
    </sheetView>
  </sheetViews>
  <sheetFormatPr defaultColWidth="9.140625" defaultRowHeight="12.75"/>
  <cols>
    <col min="1" max="1" width="54.8515625" style="0" customWidth="1"/>
    <col min="2" max="2" width="20.140625" style="0" customWidth="1"/>
    <col min="3" max="3" width="10.140625" style="0" customWidth="1"/>
    <col min="6" max="6" width="3.140625" style="0" customWidth="1"/>
    <col min="7" max="7" width="54.8515625" style="0" customWidth="1"/>
    <col min="8" max="8" width="20.8515625" style="0" customWidth="1"/>
    <col min="9" max="9" width="10.140625" style="0" customWidth="1"/>
  </cols>
  <sheetData>
    <row r="1" spans="2:6" ht="12.75">
      <c r="B1" s="2"/>
      <c r="C1" s="2"/>
      <c r="D1" s="2"/>
      <c r="E1" s="2"/>
      <c r="F1" s="2"/>
    </row>
    <row r="2" spans="2:10" ht="12.75">
      <c r="B2" s="2"/>
      <c r="C2" s="2"/>
      <c r="D2" s="2"/>
      <c r="E2" s="2"/>
      <c r="F2" s="2"/>
      <c r="J2" s="147"/>
    </row>
    <row r="3" spans="2:10" ht="12.75">
      <c r="B3" s="2"/>
      <c r="C3" s="2"/>
      <c r="D3" s="2"/>
      <c r="E3" s="2"/>
      <c r="F3" s="2"/>
      <c r="J3" s="147"/>
    </row>
    <row r="4" spans="2:10" ht="12.75">
      <c r="B4" s="2"/>
      <c r="C4" s="2"/>
      <c r="D4" s="2"/>
      <c r="E4" s="2"/>
      <c r="F4" s="2"/>
      <c r="J4" s="147"/>
    </row>
    <row r="5" spans="2:6" ht="12.75">
      <c r="B5" s="2"/>
      <c r="C5" s="2"/>
      <c r="D5" s="2"/>
      <c r="E5" s="2"/>
      <c r="F5" s="2"/>
    </row>
    <row r="6" spans="1:6" ht="18">
      <c r="A6" s="25" t="s">
        <v>151</v>
      </c>
      <c r="B6" s="2"/>
      <c r="C6" s="2"/>
      <c r="D6" s="2"/>
      <c r="E6" s="2"/>
      <c r="F6" s="2"/>
    </row>
    <row r="7" spans="2:7" ht="12.75">
      <c r="B7" s="2"/>
      <c r="C7" s="2"/>
      <c r="D7" s="2"/>
      <c r="E7" s="2"/>
      <c r="F7" s="2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5.75">
      <c r="A10" s="22" t="s">
        <v>49</v>
      </c>
      <c r="B10" s="24"/>
      <c r="C10" s="2"/>
      <c r="D10" s="2"/>
      <c r="E10" s="2"/>
      <c r="F10" s="2"/>
      <c r="G10" s="11"/>
    </row>
    <row r="11" spans="1:7" ht="12.75">
      <c r="A11" s="11"/>
      <c r="B11" s="2"/>
      <c r="C11" s="2"/>
      <c r="D11" s="2"/>
      <c r="E11" s="2"/>
      <c r="F11" s="2"/>
      <c r="G11" s="11"/>
    </row>
    <row r="12" spans="1:7" ht="15.75">
      <c r="A12" s="23" t="s">
        <v>46</v>
      </c>
      <c r="B12" s="2"/>
      <c r="C12" s="2"/>
      <c r="D12" s="2"/>
      <c r="E12" s="2"/>
      <c r="F12" s="2"/>
      <c r="G12" s="23" t="s">
        <v>47</v>
      </c>
    </row>
    <row r="13" spans="1:7" ht="12.75">
      <c r="A13" s="11"/>
      <c r="B13" s="2"/>
      <c r="C13" s="2"/>
      <c r="D13" s="2"/>
      <c r="E13" s="2"/>
      <c r="F13" s="2"/>
      <c r="G13" s="11"/>
    </row>
    <row r="14" spans="1:11" ht="12.75">
      <c r="A14" s="37"/>
      <c r="B14" s="38" t="s">
        <v>2</v>
      </c>
      <c r="C14" s="38" t="s">
        <v>3</v>
      </c>
      <c r="D14" s="38" t="s">
        <v>4</v>
      </c>
      <c r="E14" s="62" t="s">
        <v>5</v>
      </c>
      <c r="F14" s="31"/>
      <c r="G14" s="29"/>
      <c r="H14" s="26" t="s">
        <v>2</v>
      </c>
      <c r="I14" s="26" t="s">
        <v>3</v>
      </c>
      <c r="J14" s="26" t="s">
        <v>4</v>
      </c>
      <c r="K14" s="26" t="s">
        <v>5</v>
      </c>
    </row>
    <row r="15" spans="1:11" ht="13.5" thickBot="1">
      <c r="A15" s="39"/>
      <c r="B15" s="40"/>
      <c r="C15" s="40"/>
      <c r="D15" s="40" t="s">
        <v>0</v>
      </c>
      <c r="E15" s="63" t="s">
        <v>6</v>
      </c>
      <c r="F15" s="31"/>
      <c r="G15" s="30"/>
      <c r="H15" s="27"/>
      <c r="I15" s="27"/>
      <c r="J15" s="27" t="s">
        <v>0</v>
      </c>
      <c r="K15" s="27" t="s">
        <v>6</v>
      </c>
    </row>
    <row r="16" spans="1:11" ht="12.75">
      <c r="A16" s="41"/>
      <c r="B16" s="42"/>
      <c r="C16" s="42"/>
      <c r="D16" s="42"/>
      <c r="E16" s="43"/>
      <c r="F16" s="32"/>
      <c r="H16" s="2"/>
      <c r="I16" s="2"/>
      <c r="J16" s="2"/>
      <c r="K16" s="2"/>
    </row>
    <row r="17" spans="1:11" ht="12.75">
      <c r="A17" s="44" t="s">
        <v>48</v>
      </c>
      <c r="B17" s="42"/>
      <c r="C17" s="42"/>
      <c r="D17" s="42"/>
      <c r="E17" s="43"/>
      <c r="F17" s="32"/>
      <c r="G17" s="9" t="s">
        <v>48</v>
      </c>
      <c r="H17" s="2"/>
      <c r="I17" s="2"/>
      <c r="J17" s="2"/>
      <c r="K17" s="2"/>
    </row>
    <row r="18" spans="1:11" ht="12.75">
      <c r="A18" s="41"/>
      <c r="B18" s="42"/>
      <c r="C18" s="42"/>
      <c r="D18" s="42"/>
      <c r="E18" s="43"/>
      <c r="F18" s="32"/>
      <c r="H18" s="2"/>
      <c r="I18" s="2"/>
      <c r="J18" s="2"/>
      <c r="K18" s="2"/>
    </row>
    <row r="19" spans="1:11" ht="12.75">
      <c r="A19" s="41" t="s">
        <v>73</v>
      </c>
      <c r="B19" s="42" t="s">
        <v>16</v>
      </c>
      <c r="C19" s="45">
        <v>80</v>
      </c>
      <c r="D19" s="45">
        <v>5.25</v>
      </c>
      <c r="E19" s="46">
        <f>(C19*D19)</f>
        <v>420</v>
      </c>
      <c r="F19" s="33"/>
      <c r="G19" s="41" t="s">
        <v>73</v>
      </c>
      <c r="H19" s="2" t="s">
        <v>16</v>
      </c>
      <c r="I19" s="36"/>
      <c r="J19" s="36"/>
      <c r="K19" s="3">
        <f>(I19*J19)</f>
        <v>0</v>
      </c>
    </row>
    <row r="20" spans="1:11" ht="12.75">
      <c r="A20" s="41" t="s">
        <v>74</v>
      </c>
      <c r="B20" s="42" t="s">
        <v>75</v>
      </c>
      <c r="C20" s="45">
        <v>2</v>
      </c>
      <c r="D20" s="146">
        <v>170</v>
      </c>
      <c r="E20" s="46">
        <f>(C20*D20)</f>
        <v>340</v>
      </c>
      <c r="F20" s="33"/>
      <c r="G20" s="41" t="s">
        <v>74</v>
      </c>
      <c r="H20" s="42" t="s">
        <v>75</v>
      </c>
      <c r="I20" s="36"/>
      <c r="J20" s="36"/>
      <c r="K20" s="3">
        <f>(I20*J20)</f>
        <v>0</v>
      </c>
    </row>
    <row r="21" spans="1:11" ht="14.25">
      <c r="A21" t="s">
        <v>90</v>
      </c>
      <c r="B21" s="2" t="s">
        <v>16</v>
      </c>
      <c r="C21" s="3">
        <v>0</v>
      </c>
      <c r="D21" s="3">
        <v>0</v>
      </c>
      <c r="E21" s="82">
        <f>(C21*D21)</f>
        <v>0</v>
      </c>
      <c r="F21" s="83"/>
      <c r="G21" s="78" t="s">
        <v>89</v>
      </c>
      <c r="H21" s="2" t="s">
        <v>16</v>
      </c>
      <c r="I21" s="140">
        <v>0</v>
      </c>
      <c r="J21" s="139">
        <v>0</v>
      </c>
      <c r="K21" s="3">
        <f>(I21*J21)</f>
        <v>0</v>
      </c>
    </row>
    <row r="22" spans="2:11" ht="12.75">
      <c r="B22" s="2"/>
      <c r="C22" s="3"/>
      <c r="D22" s="3"/>
      <c r="E22" s="83"/>
      <c r="F22" s="33"/>
      <c r="G22" s="113"/>
      <c r="H22" s="2"/>
      <c r="I22" s="97"/>
      <c r="J22" s="56"/>
      <c r="K22" s="3"/>
    </row>
    <row r="23" spans="1:11" ht="12.75">
      <c r="A23" s="41"/>
      <c r="B23" s="42"/>
      <c r="C23" s="45"/>
      <c r="D23" s="47" t="s">
        <v>12</v>
      </c>
      <c r="E23" s="46">
        <f>SUM(E19:E21)</f>
        <v>760</v>
      </c>
      <c r="F23" s="33"/>
      <c r="H23" s="2"/>
      <c r="I23" s="3"/>
      <c r="J23" s="4" t="s">
        <v>12</v>
      </c>
      <c r="K23" s="3">
        <f>SUM(K19:K21)</f>
        <v>0</v>
      </c>
    </row>
    <row r="24" spans="1:11" ht="12.75">
      <c r="A24" s="41"/>
      <c r="B24" s="42"/>
      <c r="C24" s="42"/>
      <c r="D24" s="42"/>
      <c r="E24" s="43"/>
      <c r="F24" s="32"/>
      <c r="H24" s="2"/>
      <c r="I24" s="2"/>
      <c r="J24" s="2"/>
      <c r="K24" s="2"/>
    </row>
    <row r="25" spans="1:11" ht="12.75">
      <c r="A25" s="44" t="s">
        <v>18</v>
      </c>
      <c r="B25" s="42"/>
      <c r="C25" s="42"/>
      <c r="D25" s="42"/>
      <c r="E25" s="43"/>
      <c r="F25" s="32"/>
      <c r="G25" s="9" t="s">
        <v>18</v>
      </c>
      <c r="H25" s="2"/>
      <c r="I25" s="2"/>
      <c r="J25" s="2"/>
      <c r="K25" s="2"/>
    </row>
    <row r="26" spans="1:11" ht="12.75">
      <c r="A26" s="44"/>
      <c r="B26" s="42"/>
      <c r="C26" s="42"/>
      <c r="D26" s="42"/>
      <c r="E26" s="43"/>
      <c r="F26" s="32"/>
      <c r="G26" s="9"/>
      <c r="H26" s="2"/>
      <c r="I26" s="2"/>
      <c r="J26" s="2"/>
      <c r="K26" s="2"/>
    </row>
    <row r="27" spans="1:11" ht="12.75">
      <c r="A27" s="48" t="s">
        <v>19</v>
      </c>
      <c r="B27" s="42"/>
      <c r="C27" s="42"/>
      <c r="D27" s="42"/>
      <c r="E27" s="43"/>
      <c r="F27" s="32"/>
      <c r="G27" s="1" t="s">
        <v>19</v>
      </c>
      <c r="H27" s="2"/>
      <c r="I27" s="2"/>
      <c r="J27" s="2"/>
      <c r="K27" s="2"/>
    </row>
    <row r="28" spans="1:11" ht="12.75">
      <c r="A28" s="48"/>
      <c r="B28" s="42"/>
      <c r="C28" s="42"/>
      <c r="D28" s="42"/>
      <c r="E28" s="43"/>
      <c r="F28" s="32"/>
      <c r="G28" s="1"/>
      <c r="H28" s="2"/>
      <c r="I28" s="2"/>
      <c r="J28" s="2"/>
      <c r="K28" s="2"/>
    </row>
    <row r="29" spans="1:11" ht="12.75">
      <c r="A29" s="48"/>
      <c r="B29" s="42"/>
      <c r="C29" s="42"/>
      <c r="D29" s="42"/>
      <c r="E29" s="43"/>
      <c r="F29" s="32"/>
      <c r="G29" s="1"/>
      <c r="H29" s="2"/>
      <c r="I29" s="2"/>
      <c r="J29" s="2"/>
      <c r="K29" s="2"/>
    </row>
    <row r="30" spans="1:11" ht="14.25">
      <c r="A30" s="59" t="s">
        <v>109</v>
      </c>
      <c r="B30" s="42"/>
      <c r="C30" s="45"/>
      <c r="D30" s="45"/>
      <c r="E30" s="46"/>
      <c r="F30" s="33"/>
      <c r="G30" s="5" t="s">
        <v>20</v>
      </c>
      <c r="H30" s="2"/>
      <c r="I30" s="3"/>
      <c r="J30" s="3"/>
      <c r="K30" s="3"/>
    </row>
    <row r="31" spans="1:11" ht="12.75">
      <c r="A31" s="47" t="s">
        <v>22</v>
      </c>
      <c r="B31" s="51" t="s">
        <v>50</v>
      </c>
      <c r="C31" s="52">
        <v>100</v>
      </c>
      <c r="D31" s="20">
        <v>0.22</v>
      </c>
      <c r="E31" s="46">
        <f>(C31*D31)</f>
        <v>22</v>
      </c>
      <c r="F31" s="33"/>
      <c r="G31" s="4" t="s">
        <v>52</v>
      </c>
      <c r="H31" s="21" t="s">
        <v>50</v>
      </c>
      <c r="I31" s="36"/>
      <c r="J31" s="36"/>
      <c r="K31" s="3">
        <f>(I31*J31)</f>
        <v>0</v>
      </c>
    </row>
    <row r="32" spans="1:11" ht="12.75">
      <c r="A32" s="47" t="s">
        <v>56</v>
      </c>
      <c r="B32" s="51" t="s">
        <v>50</v>
      </c>
      <c r="C32" s="52">
        <v>100</v>
      </c>
      <c r="D32" s="52">
        <v>0.268</v>
      </c>
      <c r="E32" s="46">
        <f>(C32*D32)</f>
        <v>26.8</v>
      </c>
      <c r="F32" s="33"/>
      <c r="G32" s="4" t="s">
        <v>23</v>
      </c>
      <c r="H32" s="21" t="s">
        <v>50</v>
      </c>
      <c r="I32" s="36"/>
      <c r="J32" s="36"/>
      <c r="K32" s="3">
        <f>(I32*J32)</f>
        <v>0</v>
      </c>
    </row>
    <row r="33" spans="1:11" ht="12.75">
      <c r="A33" s="4" t="s">
        <v>53</v>
      </c>
      <c r="B33" s="51" t="s">
        <v>50</v>
      </c>
      <c r="C33" s="52">
        <v>135</v>
      </c>
      <c r="D33" s="20">
        <v>0.24</v>
      </c>
      <c r="E33" s="46">
        <f>(C33*D33)</f>
        <v>32.4</v>
      </c>
      <c r="F33" s="33"/>
      <c r="G33" s="4" t="s">
        <v>53</v>
      </c>
      <c r="H33" s="21" t="s">
        <v>50</v>
      </c>
      <c r="I33" s="36"/>
      <c r="J33" s="36"/>
      <c r="K33" s="3">
        <f>(I33*J33)</f>
        <v>0</v>
      </c>
    </row>
    <row r="34" spans="1:11" ht="12.75">
      <c r="A34" s="47"/>
      <c r="B34" s="42"/>
      <c r="C34" s="45"/>
      <c r="D34" s="52"/>
      <c r="E34" s="46"/>
      <c r="F34" s="33"/>
      <c r="G34" s="36"/>
      <c r="H34" s="36"/>
      <c r="I34" s="36"/>
      <c r="J34" s="36"/>
      <c r="K34" s="3">
        <f>(I34*J34)</f>
        <v>0</v>
      </c>
    </row>
    <row r="35" spans="1:11" ht="12.75">
      <c r="A35" s="47"/>
      <c r="B35" s="51"/>
      <c r="C35" s="52"/>
      <c r="D35" s="52"/>
      <c r="E35" s="46"/>
      <c r="F35" s="33"/>
      <c r="G35" s="36"/>
      <c r="H35" s="36"/>
      <c r="I35" s="36"/>
      <c r="J35" s="36"/>
      <c r="K35" s="3">
        <f>(I35*J35)</f>
        <v>0</v>
      </c>
    </row>
    <row r="36" spans="1:11" ht="12.75">
      <c r="A36" s="47"/>
      <c r="B36" s="42"/>
      <c r="C36" s="45"/>
      <c r="D36" s="45"/>
      <c r="E36" s="46"/>
      <c r="F36" s="33"/>
      <c r="G36" s="4"/>
      <c r="H36" s="2"/>
      <c r="I36" s="3"/>
      <c r="J36" s="3"/>
      <c r="K36" s="3"/>
    </row>
    <row r="37" spans="1:11" ht="12.75">
      <c r="A37" s="49" t="s">
        <v>24</v>
      </c>
      <c r="B37" s="42"/>
      <c r="C37" s="45"/>
      <c r="D37" s="45"/>
      <c r="E37" s="46"/>
      <c r="F37" s="33"/>
      <c r="G37" s="5" t="s">
        <v>24</v>
      </c>
      <c r="H37" s="2"/>
      <c r="I37" s="3"/>
      <c r="J37" s="3"/>
      <c r="K37" s="3"/>
    </row>
    <row r="38" spans="1:11" ht="12.75">
      <c r="A38" s="47" t="s">
        <v>76</v>
      </c>
      <c r="B38" s="42" t="s">
        <v>77</v>
      </c>
      <c r="C38" s="45">
        <v>2.5</v>
      </c>
      <c r="D38" s="52">
        <v>14.3</v>
      </c>
      <c r="E38" s="46">
        <f>(C38*D38)</f>
        <v>35.75</v>
      </c>
      <c r="F38" s="33"/>
      <c r="G38" s="47" t="s">
        <v>76</v>
      </c>
      <c r="H38" s="42" t="s">
        <v>77</v>
      </c>
      <c r="I38" s="36"/>
      <c r="J38" s="36"/>
      <c r="K38" s="3">
        <f>(I38*J38)</f>
        <v>0</v>
      </c>
    </row>
    <row r="39" spans="1:11" ht="12.75">
      <c r="A39" s="47"/>
      <c r="B39" s="42"/>
      <c r="C39" s="45"/>
      <c r="D39" s="45"/>
      <c r="E39" s="46"/>
      <c r="F39" s="33"/>
      <c r="G39" s="4"/>
      <c r="H39" s="2"/>
      <c r="I39" s="3"/>
      <c r="J39" s="3"/>
      <c r="K39" s="3"/>
    </row>
    <row r="40" spans="1:11" ht="12.75">
      <c r="A40" s="49" t="s">
        <v>27</v>
      </c>
      <c r="B40" s="42"/>
      <c r="C40" s="45"/>
      <c r="D40" s="45"/>
      <c r="E40" s="46"/>
      <c r="F40" s="33"/>
      <c r="G40" s="5" t="s">
        <v>27</v>
      </c>
      <c r="H40" s="2"/>
      <c r="I40" s="3"/>
      <c r="J40" s="3"/>
      <c r="K40" s="3"/>
    </row>
    <row r="41" spans="1:11" ht="12.75">
      <c r="A41" s="138" t="s">
        <v>91</v>
      </c>
      <c r="B41" s="42" t="s">
        <v>1</v>
      </c>
      <c r="C41" s="45">
        <v>1</v>
      </c>
      <c r="D41" s="52">
        <v>10.25</v>
      </c>
      <c r="E41" s="46">
        <f>(C41*D41)</f>
        <v>10.25</v>
      </c>
      <c r="F41" s="33"/>
      <c r="G41" s="65" t="s">
        <v>91</v>
      </c>
      <c r="H41" s="2" t="s">
        <v>1</v>
      </c>
      <c r="I41" s="36"/>
      <c r="J41" s="36"/>
      <c r="K41" s="3">
        <f aca="true" t="shared" si="0" ref="K41:K46">(I41*J41)</f>
        <v>0</v>
      </c>
    </row>
    <row r="42" spans="1:11" ht="12.75">
      <c r="A42" s="47" t="s">
        <v>30</v>
      </c>
      <c r="B42" s="42" t="s">
        <v>1</v>
      </c>
      <c r="C42" s="45">
        <v>1</v>
      </c>
      <c r="D42" s="52">
        <v>6.75</v>
      </c>
      <c r="E42" s="46">
        <f>(C42*D42)</f>
        <v>6.75</v>
      </c>
      <c r="F42" s="33"/>
      <c r="G42" s="4" t="s">
        <v>30</v>
      </c>
      <c r="H42" s="2" t="s">
        <v>1</v>
      </c>
      <c r="I42" s="36"/>
      <c r="J42" s="36"/>
      <c r="K42" s="3">
        <f t="shared" si="0"/>
        <v>0</v>
      </c>
    </row>
    <row r="43" spans="1:11" ht="12.75">
      <c r="A43" s="4" t="s">
        <v>28</v>
      </c>
      <c r="B43" s="2" t="s">
        <v>1</v>
      </c>
      <c r="C43" s="3">
        <v>2</v>
      </c>
      <c r="D43" s="20">
        <v>6.02</v>
      </c>
      <c r="E43" s="82">
        <f>(C43*D43)</f>
        <v>12.04</v>
      </c>
      <c r="F43" s="33"/>
      <c r="G43" s="4" t="s">
        <v>101</v>
      </c>
      <c r="H43" s="2" t="s">
        <v>1</v>
      </c>
      <c r="I43" s="36"/>
      <c r="J43" s="36"/>
      <c r="K43" s="3">
        <f t="shared" si="0"/>
        <v>0</v>
      </c>
    </row>
    <row r="44" spans="1:11" ht="12.75">
      <c r="A44" s="4" t="s">
        <v>111</v>
      </c>
      <c r="B44" s="2" t="s">
        <v>1</v>
      </c>
      <c r="C44" s="3">
        <v>1</v>
      </c>
      <c r="D44" s="20">
        <v>8.82</v>
      </c>
      <c r="E44" s="82">
        <f>(C44*D44)</f>
        <v>8.82</v>
      </c>
      <c r="F44" s="83"/>
      <c r="G44" s="65" t="s">
        <v>111</v>
      </c>
      <c r="H44" s="2" t="s">
        <v>1</v>
      </c>
      <c r="I44" s="36"/>
      <c r="J44" s="36"/>
      <c r="K44" s="3">
        <f t="shared" si="0"/>
        <v>0</v>
      </c>
    </row>
    <row r="45" spans="1:11" ht="12.75">
      <c r="A45" s="4"/>
      <c r="B45" s="2"/>
      <c r="C45" s="3"/>
      <c r="D45" s="3"/>
      <c r="E45" s="83"/>
      <c r="F45" s="33"/>
      <c r="G45" s="36"/>
      <c r="H45" s="36"/>
      <c r="I45" s="36"/>
      <c r="J45" s="36"/>
      <c r="K45" s="3">
        <f t="shared" si="0"/>
        <v>0</v>
      </c>
    </row>
    <row r="46" spans="1:11" ht="12.75">
      <c r="A46" s="47"/>
      <c r="B46" s="42"/>
      <c r="C46" s="45"/>
      <c r="D46" s="45"/>
      <c r="E46" s="46"/>
      <c r="F46" s="33"/>
      <c r="G46" s="36"/>
      <c r="H46" s="36"/>
      <c r="I46" s="36"/>
      <c r="J46" s="36"/>
      <c r="K46" s="3">
        <f t="shared" si="0"/>
        <v>0</v>
      </c>
    </row>
    <row r="47" spans="1:11" ht="12.75">
      <c r="A47" s="47"/>
      <c r="B47" s="42"/>
      <c r="C47" s="45"/>
      <c r="D47" s="45"/>
      <c r="E47" s="46"/>
      <c r="F47" s="33"/>
      <c r="G47" s="4"/>
      <c r="H47" s="2"/>
      <c r="I47" s="3"/>
      <c r="J47" s="3"/>
      <c r="K47" s="3"/>
    </row>
    <row r="48" spans="1:11" ht="12.75">
      <c r="A48" s="49" t="s">
        <v>32</v>
      </c>
      <c r="B48" s="2" t="s">
        <v>1</v>
      </c>
      <c r="C48" s="3">
        <v>1</v>
      </c>
      <c r="D48" s="20">
        <v>1.79</v>
      </c>
      <c r="E48" s="82">
        <f>(C48*D48)</f>
        <v>1.79</v>
      </c>
      <c r="F48" s="33"/>
      <c r="G48" s="5" t="s">
        <v>32</v>
      </c>
      <c r="H48" s="2"/>
      <c r="I48" s="3"/>
      <c r="J48" s="3"/>
      <c r="K48" s="3"/>
    </row>
    <row r="49" spans="1:11" ht="12.75">
      <c r="A49" s="47"/>
      <c r="B49" s="42"/>
      <c r="C49" s="45"/>
      <c r="D49" s="45"/>
      <c r="E49" s="46"/>
      <c r="F49" s="33"/>
      <c r="G49" s="36"/>
      <c r="H49" s="36"/>
      <c r="I49" s="36"/>
      <c r="J49" s="36"/>
      <c r="K49" s="3">
        <f>(I49*J49)</f>
        <v>0</v>
      </c>
    </row>
    <row r="50" spans="1:11" ht="12.75">
      <c r="A50" s="47"/>
      <c r="B50" s="51"/>
      <c r="C50" s="45"/>
      <c r="D50" s="45"/>
      <c r="E50" s="46"/>
      <c r="F50" s="33"/>
      <c r="G50" s="36"/>
      <c r="H50" s="36"/>
      <c r="I50" s="36"/>
      <c r="J50" s="36"/>
      <c r="K50" s="3">
        <f>(I50*J50)</f>
        <v>0</v>
      </c>
    </row>
    <row r="51" spans="1:11" ht="12.75">
      <c r="A51" s="49"/>
      <c r="B51" s="2"/>
      <c r="C51" s="3"/>
      <c r="D51" s="3"/>
      <c r="E51" s="82"/>
      <c r="F51" s="33"/>
      <c r="G51" s="97"/>
      <c r="H51" s="97"/>
      <c r="I51" s="97"/>
      <c r="J51" s="97"/>
      <c r="K51" s="3"/>
    </row>
    <row r="52" spans="1:11" ht="12.75">
      <c r="A52" s="49" t="s">
        <v>78</v>
      </c>
      <c r="B52" s="2" t="s">
        <v>1</v>
      </c>
      <c r="C52" s="3">
        <v>0</v>
      </c>
      <c r="D52" s="3">
        <v>0</v>
      </c>
      <c r="E52" s="82">
        <f>(C52*D52)</f>
        <v>0</v>
      </c>
      <c r="F52" s="33"/>
      <c r="G52" s="49" t="s">
        <v>78</v>
      </c>
      <c r="H52" s="97"/>
      <c r="I52" s="97"/>
      <c r="J52" s="97"/>
      <c r="K52" s="3"/>
    </row>
    <row r="53" spans="1:11" ht="12.75">
      <c r="A53" s="47"/>
      <c r="B53" s="42"/>
      <c r="C53" s="45"/>
      <c r="D53" s="45"/>
      <c r="E53" s="46"/>
      <c r="F53" s="33"/>
      <c r="G53" s="36"/>
      <c r="H53" s="36"/>
      <c r="I53" s="36"/>
      <c r="J53" s="36"/>
      <c r="K53" s="3">
        <f>(I53*J53)</f>
        <v>0</v>
      </c>
    </row>
    <row r="54" spans="1:11" ht="12.75">
      <c r="A54" s="47"/>
      <c r="B54" s="42"/>
      <c r="C54" s="45"/>
      <c r="D54" s="45"/>
      <c r="E54" s="46"/>
      <c r="F54" s="33"/>
      <c r="G54" s="36"/>
      <c r="H54" s="36"/>
      <c r="I54" s="36"/>
      <c r="J54" s="36"/>
      <c r="K54" s="3">
        <f>(I54*J54)</f>
        <v>0</v>
      </c>
    </row>
    <row r="55" spans="1:11" ht="12.75">
      <c r="A55" s="47"/>
      <c r="B55" s="42"/>
      <c r="C55" s="45"/>
      <c r="D55" s="45"/>
      <c r="E55" s="46"/>
      <c r="F55" s="33"/>
      <c r="G55" s="93"/>
      <c r="H55" s="93"/>
      <c r="I55" s="93"/>
      <c r="J55" s="93"/>
      <c r="K55" s="3"/>
    </row>
    <row r="56" spans="1:11" ht="12.75">
      <c r="A56" s="49" t="s">
        <v>33</v>
      </c>
      <c r="B56" s="2" t="s">
        <v>1</v>
      </c>
      <c r="C56" s="3">
        <v>0</v>
      </c>
      <c r="D56" s="3">
        <v>0</v>
      </c>
      <c r="E56" s="82">
        <f>(C56*D56)</f>
        <v>0</v>
      </c>
      <c r="F56" s="33"/>
      <c r="G56" s="5" t="s">
        <v>33</v>
      </c>
      <c r="H56" s="2"/>
      <c r="I56" s="3"/>
      <c r="J56" s="3"/>
      <c r="K56" s="3"/>
    </row>
    <row r="57" spans="1:11" ht="12.75">
      <c r="A57" s="47"/>
      <c r="B57" s="42"/>
      <c r="C57" s="45"/>
      <c r="D57" s="45"/>
      <c r="E57" s="46"/>
      <c r="F57" s="33"/>
      <c r="G57" s="36"/>
      <c r="H57" s="36"/>
      <c r="I57" s="36"/>
      <c r="J57" s="36"/>
      <c r="K57" s="3">
        <f>(I57*J57)</f>
        <v>0</v>
      </c>
    </row>
    <row r="58" spans="1:11" ht="12.75">
      <c r="A58" s="47"/>
      <c r="B58" s="42"/>
      <c r="C58" s="45"/>
      <c r="D58" s="45"/>
      <c r="E58" s="46"/>
      <c r="F58" s="33"/>
      <c r="G58" s="36"/>
      <c r="H58" s="36"/>
      <c r="I58" s="36"/>
      <c r="J58" s="36"/>
      <c r="K58" s="3">
        <f>(I58*J58)</f>
        <v>0</v>
      </c>
    </row>
    <row r="59" spans="1:11" ht="12.75">
      <c r="A59" s="47"/>
      <c r="B59" s="42"/>
      <c r="C59" s="45"/>
      <c r="D59" s="45"/>
      <c r="E59" s="46"/>
      <c r="F59" s="33"/>
      <c r="G59" s="97"/>
      <c r="H59" s="97"/>
      <c r="I59" s="97"/>
      <c r="J59" s="97"/>
      <c r="K59" s="3"/>
    </row>
    <row r="60" spans="1:11" ht="12.75">
      <c r="A60" s="5" t="s">
        <v>79</v>
      </c>
      <c r="B60" s="2" t="s">
        <v>10</v>
      </c>
      <c r="C60" s="3">
        <v>0.4</v>
      </c>
      <c r="D60" s="3">
        <v>9.9</v>
      </c>
      <c r="E60" s="82">
        <f>(C60*D60)</f>
        <v>3.9600000000000004</v>
      </c>
      <c r="F60" s="33"/>
      <c r="G60" s="5" t="s">
        <v>79</v>
      </c>
      <c r="H60" s="2" t="s">
        <v>10</v>
      </c>
      <c r="I60" s="36"/>
      <c r="J60" s="36"/>
      <c r="K60" s="3">
        <f>(I60*J60)</f>
        <v>0</v>
      </c>
    </row>
    <row r="61" spans="1:11" ht="12.75">
      <c r="A61" s="5" t="s">
        <v>80</v>
      </c>
      <c r="B61" s="2"/>
      <c r="C61" s="107">
        <f>(E60)</f>
        <v>3.9600000000000004</v>
      </c>
      <c r="D61" s="8">
        <v>0.0765</v>
      </c>
      <c r="E61" s="82">
        <f>(C61*D61)</f>
        <v>0.30294000000000004</v>
      </c>
      <c r="F61" s="33"/>
      <c r="G61" s="5" t="s">
        <v>80</v>
      </c>
      <c r="H61" s="2"/>
      <c r="I61" s="56">
        <f>(K60)</f>
        <v>0</v>
      </c>
      <c r="J61" s="8">
        <v>0.0765</v>
      </c>
      <c r="K61" s="3">
        <f>(I61*J61)</f>
        <v>0</v>
      </c>
    </row>
    <row r="62" spans="1:13" ht="12.75">
      <c r="A62" s="53"/>
      <c r="B62" s="54"/>
      <c r="C62" s="55"/>
      <c r="D62" s="55"/>
      <c r="E62" s="56"/>
      <c r="F62" s="34"/>
      <c r="G62" s="14"/>
      <c r="H62" s="15"/>
      <c r="I62" s="16"/>
      <c r="J62" s="16"/>
      <c r="K62" s="16"/>
      <c r="L62" s="17"/>
      <c r="M62" s="17"/>
    </row>
    <row r="63" spans="1:11" ht="12.75">
      <c r="A63" s="49"/>
      <c r="B63" s="42"/>
      <c r="C63" s="45"/>
      <c r="D63" s="45"/>
      <c r="E63" s="46"/>
      <c r="F63" s="33"/>
      <c r="G63" s="5"/>
      <c r="H63" s="2"/>
      <c r="I63" s="3"/>
      <c r="J63" s="3"/>
      <c r="K63" s="3"/>
    </row>
    <row r="64" spans="1:11" ht="12.75">
      <c r="A64" s="49" t="s">
        <v>37</v>
      </c>
      <c r="B64" s="42"/>
      <c r="C64" s="45"/>
      <c r="D64" s="45"/>
      <c r="E64" s="46"/>
      <c r="F64" s="33"/>
      <c r="G64" s="5" t="s">
        <v>37</v>
      </c>
      <c r="H64" s="2"/>
      <c r="I64" s="3"/>
      <c r="J64" s="3"/>
      <c r="K64" s="3"/>
    </row>
    <row r="65" spans="1:11" ht="12.75">
      <c r="A65" s="7" t="s">
        <v>154</v>
      </c>
      <c r="B65" s="42" t="s">
        <v>34</v>
      </c>
      <c r="C65" s="45">
        <v>6.01</v>
      </c>
      <c r="D65" s="45">
        <v>3.47</v>
      </c>
      <c r="E65" s="46">
        <f>(C65*D65)</f>
        <v>20.8547</v>
      </c>
      <c r="F65" s="33"/>
      <c r="G65" s="5" t="s">
        <v>35</v>
      </c>
      <c r="H65" s="2" t="s">
        <v>34</v>
      </c>
      <c r="I65" s="36"/>
      <c r="J65" s="36"/>
      <c r="K65" s="3">
        <f>(I65*J65)</f>
        <v>0</v>
      </c>
    </row>
    <row r="66" spans="1:11" ht="12.75">
      <c r="A66" s="7" t="s">
        <v>155</v>
      </c>
      <c r="B66" s="42" t="s">
        <v>34</v>
      </c>
      <c r="C66" s="45">
        <v>0.96</v>
      </c>
      <c r="D66" s="45">
        <v>3.15</v>
      </c>
      <c r="E66" s="46">
        <f>(C66*D66)</f>
        <v>3.024</v>
      </c>
      <c r="F66" s="33"/>
      <c r="G66" s="5" t="s">
        <v>36</v>
      </c>
      <c r="H66" s="2" t="s">
        <v>34</v>
      </c>
      <c r="I66" s="36"/>
      <c r="J66" s="36"/>
      <c r="K66" s="3">
        <f>(I66*J66)</f>
        <v>0</v>
      </c>
    </row>
    <row r="67" spans="1:11" ht="12.75">
      <c r="A67" s="49" t="s">
        <v>13</v>
      </c>
      <c r="B67" s="42" t="s">
        <v>39</v>
      </c>
      <c r="C67" s="45">
        <v>0</v>
      </c>
      <c r="D67" s="45">
        <v>0</v>
      </c>
      <c r="E67" s="46">
        <f>(C67*D67)</f>
        <v>0</v>
      </c>
      <c r="F67" s="33"/>
      <c r="G67" s="5" t="s">
        <v>13</v>
      </c>
      <c r="H67" s="2" t="s">
        <v>39</v>
      </c>
      <c r="I67" s="36"/>
      <c r="J67" s="36"/>
      <c r="K67" s="3">
        <f>(I67*J67)</f>
        <v>0</v>
      </c>
    </row>
    <row r="68" spans="1:11" ht="12.75">
      <c r="A68" s="49" t="s">
        <v>14</v>
      </c>
      <c r="B68" s="42" t="s">
        <v>1</v>
      </c>
      <c r="C68" s="45">
        <v>1</v>
      </c>
      <c r="D68" s="3">
        <f>(E65+E66+E67)*0.15</f>
        <v>3.581805</v>
      </c>
      <c r="E68" s="46">
        <f>(C68*D68)</f>
        <v>3.581805</v>
      </c>
      <c r="F68" s="33"/>
      <c r="G68" s="5" t="s">
        <v>14</v>
      </c>
      <c r="H68" s="2" t="s">
        <v>1</v>
      </c>
      <c r="I68" s="36"/>
      <c r="J68" s="36"/>
      <c r="K68" s="3">
        <f>(I68*J68)</f>
        <v>0</v>
      </c>
    </row>
    <row r="69" spans="1:11" ht="12.75">
      <c r="A69" s="49"/>
      <c r="B69" s="42"/>
      <c r="C69" s="45"/>
      <c r="D69" s="52"/>
      <c r="E69" s="46"/>
      <c r="F69" s="33"/>
      <c r="G69" s="5"/>
      <c r="H69" s="2"/>
      <c r="I69" s="3"/>
      <c r="J69" s="3"/>
      <c r="K69" s="3"/>
    </row>
    <row r="70" spans="1:11" ht="12.75">
      <c r="A70" s="49" t="s">
        <v>40</v>
      </c>
      <c r="B70" s="42"/>
      <c r="C70" s="42"/>
      <c r="D70" s="42"/>
      <c r="E70" s="43"/>
      <c r="F70" s="32"/>
      <c r="G70" s="5" t="s">
        <v>40</v>
      </c>
      <c r="H70" s="2"/>
      <c r="I70" s="2"/>
      <c r="J70" s="2"/>
      <c r="K70" s="2"/>
    </row>
    <row r="71" spans="1:11" ht="12.75">
      <c r="A71" s="49" t="s">
        <v>41</v>
      </c>
      <c r="B71" s="42" t="s">
        <v>1</v>
      </c>
      <c r="C71" s="45">
        <v>1</v>
      </c>
      <c r="D71" s="52">
        <v>11.27</v>
      </c>
      <c r="E71" s="46">
        <f>(C71*D71)</f>
        <v>11.27</v>
      </c>
      <c r="F71" s="33"/>
      <c r="G71" s="5" t="s">
        <v>41</v>
      </c>
      <c r="H71" s="2" t="s">
        <v>1</v>
      </c>
      <c r="I71" s="36"/>
      <c r="J71" s="36"/>
      <c r="K71" s="3">
        <f>(I71*J71)</f>
        <v>0</v>
      </c>
    </row>
    <row r="72" spans="1:11" ht="12.75">
      <c r="A72" s="49" t="s">
        <v>42</v>
      </c>
      <c r="B72" s="42" t="s">
        <v>1</v>
      </c>
      <c r="C72" s="45">
        <v>1</v>
      </c>
      <c r="D72" s="52">
        <v>10.92</v>
      </c>
      <c r="E72" s="46">
        <f>(C72*D72)</f>
        <v>10.92</v>
      </c>
      <c r="F72" s="33"/>
      <c r="G72" s="5" t="s">
        <v>42</v>
      </c>
      <c r="H72" s="2" t="s">
        <v>1</v>
      </c>
      <c r="I72" s="36"/>
      <c r="J72" s="36"/>
      <c r="K72" s="3">
        <f>(I72*J72)</f>
        <v>0</v>
      </c>
    </row>
    <row r="73" spans="1:11" ht="12.75">
      <c r="A73" s="49"/>
      <c r="B73" s="42"/>
      <c r="C73" s="45"/>
      <c r="D73" s="52"/>
      <c r="E73" s="46"/>
      <c r="F73" s="33"/>
      <c r="G73" s="5"/>
      <c r="H73" s="2"/>
      <c r="I73" s="28"/>
      <c r="J73" s="28"/>
      <c r="K73" s="3"/>
    </row>
    <row r="74" spans="1:11" ht="14.25">
      <c r="A74" s="49"/>
      <c r="B74" s="42"/>
      <c r="C74" s="45"/>
      <c r="D74" s="45"/>
      <c r="E74" s="46"/>
      <c r="F74" s="33"/>
      <c r="G74" s="7" t="s">
        <v>110</v>
      </c>
      <c r="H74" s="2" t="s">
        <v>1</v>
      </c>
      <c r="I74" s="36"/>
      <c r="J74" s="36"/>
      <c r="K74" s="3">
        <f>(I74*J74)</f>
        <v>0</v>
      </c>
    </row>
    <row r="75" spans="1:11" ht="12.75">
      <c r="A75" s="49"/>
      <c r="B75" s="42"/>
      <c r="C75" s="45"/>
      <c r="D75" s="45"/>
      <c r="E75" s="46"/>
      <c r="F75" s="33"/>
      <c r="G75" s="5"/>
      <c r="H75" s="2"/>
      <c r="I75" s="3"/>
      <c r="J75" s="3"/>
      <c r="K75" s="3"/>
    </row>
    <row r="76" spans="1:11" ht="12.75">
      <c r="A76" s="47" t="s">
        <v>11</v>
      </c>
      <c r="B76" s="42"/>
      <c r="C76" s="45"/>
      <c r="D76" s="45"/>
      <c r="E76" s="46">
        <f>SUM(E31:E72)</f>
        <v>210.513445</v>
      </c>
      <c r="F76" s="33"/>
      <c r="G76" s="4" t="s">
        <v>11</v>
      </c>
      <c r="H76" s="2"/>
      <c r="I76" s="3"/>
      <c r="J76" s="3"/>
      <c r="K76" s="3">
        <f>SUM(K31:K74)</f>
        <v>0</v>
      </c>
    </row>
    <row r="77" spans="1:11" ht="12.75">
      <c r="A77" s="49"/>
      <c r="B77" s="42"/>
      <c r="C77" s="45"/>
      <c r="D77" s="45"/>
      <c r="E77" s="46"/>
      <c r="F77" s="33"/>
      <c r="G77" s="5"/>
      <c r="H77" s="2"/>
      <c r="I77" s="3"/>
      <c r="J77" s="3"/>
      <c r="K77" s="3"/>
    </row>
    <row r="78" spans="1:11" ht="12.75">
      <c r="A78" s="47" t="s">
        <v>7</v>
      </c>
      <c r="B78" s="42" t="s">
        <v>1</v>
      </c>
      <c r="C78" s="45">
        <f>(E76)</f>
        <v>210.513445</v>
      </c>
      <c r="D78" s="57">
        <v>0.0399</v>
      </c>
      <c r="E78" s="46">
        <f>(C78*D78)/2</f>
        <v>4.19974322775</v>
      </c>
      <c r="F78" s="33"/>
      <c r="G78" s="4" t="s">
        <v>126</v>
      </c>
      <c r="H78" s="2" t="s">
        <v>1</v>
      </c>
      <c r="I78" s="69"/>
      <c r="J78" s="68">
        <f>(K76)</f>
        <v>0</v>
      </c>
      <c r="K78" s="3">
        <f>(I78*J78)/2</f>
        <v>0</v>
      </c>
    </row>
    <row r="79" spans="1:11" ht="12.75">
      <c r="A79" s="47"/>
      <c r="B79" s="42"/>
      <c r="C79" s="45"/>
      <c r="D79" s="57"/>
      <c r="E79" s="46"/>
      <c r="F79" s="33"/>
      <c r="G79" s="4"/>
      <c r="H79" s="2"/>
      <c r="I79" s="3"/>
      <c r="J79" s="8"/>
      <c r="K79" s="3"/>
    </row>
    <row r="80" spans="1:11" ht="12.75">
      <c r="A80" s="76" t="s">
        <v>58</v>
      </c>
      <c r="B80" s="42"/>
      <c r="C80" s="45"/>
      <c r="D80" s="57"/>
      <c r="E80" s="60">
        <f>SUM(E76:E79)</f>
        <v>214.71318822774998</v>
      </c>
      <c r="F80" s="33"/>
      <c r="G80" s="76" t="s">
        <v>58</v>
      </c>
      <c r="H80" s="42"/>
      <c r="I80" s="45"/>
      <c r="J80" s="57"/>
      <c r="K80" s="60">
        <f>SUM(K76:K79)</f>
        <v>0</v>
      </c>
    </row>
    <row r="81" spans="1:11" ht="12.75">
      <c r="A81" s="47"/>
      <c r="B81" s="42"/>
      <c r="C81" s="45"/>
      <c r="D81" s="57"/>
      <c r="E81" s="46"/>
      <c r="F81" s="33"/>
      <c r="G81" s="47"/>
      <c r="H81" s="42"/>
      <c r="I81" s="45"/>
      <c r="J81" s="57"/>
      <c r="K81" s="46"/>
    </row>
    <row r="82" spans="1:11" ht="12.75">
      <c r="A82" s="76" t="s">
        <v>81</v>
      </c>
      <c r="B82" s="42"/>
      <c r="C82" s="45"/>
      <c r="D82" s="57"/>
      <c r="E82" s="60">
        <f>(E80)/C19</f>
        <v>2.6839148528468746</v>
      </c>
      <c r="F82" s="33"/>
      <c r="G82" s="76" t="s">
        <v>81</v>
      </c>
      <c r="H82" s="42"/>
      <c r="I82" s="45"/>
      <c r="J82" s="57"/>
      <c r="K82" s="60" t="e">
        <f>(K80)/I19</f>
        <v>#DIV/0!</v>
      </c>
    </row>
    <row r="83" spans="1:11" ht="12.75">
      <c r="A83" s="49"/>
      <c r="B83" s="42"/>
      <c r="C83" s="45"/>
      <c r="D83" s="45"/>
      <c r="E83" s="46"/>
      <c r="F83" s="33"/>
      <c r="G83" s="5"/>
      <c r="H83" s="2"/>
      <c r="I83" s="3"/>
      <c r="J83" s="3"/>
      <c r="K83" s="3"/>
    </row>
    <row r="84" spans="1:11" ht="12.75">
      <c r="A84" s="44" t="s">
        <v>8</v>
      </c>
      <c r="B84" s="42"/>
      <c r="C84" s="45"/>
      <c r="D84" s="45"/>
      <c r="E84" s="46"/>
      <c r="F84" s="33"/>
      <c r="G84" s="9" t="s">
        <v>8</v>
      </c>
      <c r="H84" s="2"/>
      <c r="I84" s="3"/>
      <c r="J84" s="3"/>
      <c r="K84" s="3"/>
    </row>
    <row r="85" spans="1:11" ht="12.75">
      <c r="A85" s="49"/>
      <c r="B85" s="42"/>
      <c r="C85" s="45"/>
      <c r="D85" s="45"/>
      <c r="E85" s="46"/>
      <c r="F85" s="33"/>
      <c r="G85" s="5"/>
      <c r="H85" s="2"/>
      <c r="I85" s="3"/>
      <c r="J85" s="3"/>
      <c r="K85" s="3"/>
    </row>
    <row r="86" spans="1:11" s="1" customFormat="1" ht="12.75">
      <c r="A86" s="48"/>
      <c r="B86" s="111" t="s">
        <v>2</v>
      </c>
      <c r="C86" s="111" t="s">
        <v>3</v>
      </c>
      <c r="D86" s="111" t="s">
        <v>4</v>
      </c>
      <c r="E86" s="38" t="s">
        <v>5</v>
      </c>
      <c r="F86" s="31"/>
      <c r="H86" s="12" t="s">
        <v>2</v>
      </c>
      <c r="I86" s="12" t="s">
        <v>3</v>
      </c>
      <c r="J86" s="12" t="s">
        <v>4</v>
      </c>
      <c r="K86" s="12" t="s">
        <v>5</v>
      </c>
    </row>
    <row r="87" spans="1:11" s="1" customFormat="1" ht="12.75">
      <c r="A87" s="58"/>
      <c r="B87" s="111"/>
      <c r="C87" s="111"/>
      <c r="D87" s="111" t="s">
        <v>0</v>
      </c>
      <c r="E87" s="38" t="s">
        <v>6</v>
      </c>
      <c r="F87" s="31"/>
      <c r="G87" s="6"/>
      <c r="H87" s="12"/>
      <c r="I87" s="12"/>
      <c r="J87" s="12" t="s">
        <v>0</v>
      </c>
      <c r="K87" s="12" t="s">
        <v>6</v>
      </c>
    </row>
    <row r="88" spans="1:11" ht="12.75">
      <c r="A88" s="58"/>
      <c r="B88" s="42"/>
      <c r="C88" s="45"/>
      <c r="D88" s="45"/>
      <c r="E88" s="46"/>
      <c r="F88" s="33"/>
      <c r="G88" s="6"/>
      <c r="H88" s="2"/>
      <c r="I88" s="3"/>
      <c r="J88" s="3"/>
      <c r="K88" s="3"/>
    </row>
    <row r="89" spans="1:11" ht="12.75">
      <c r="A89" s="59" t="s">
        <v>88</v>
      </c>
      <c r="B89" s="42" t="s">
        <v>43</v>
      </c>
      <c r="C89" s="45">
        <v>0</v>
      </c>
      <c r="D89" s="45">
        <v>0</v>
      </c>
      <c r="E89" s="46">
        <f>(C89*D89)</f>
        <v>0</v>
      </c>
      <c r="F89" s="33"/>
      <c r="G89" s="100" t="s">
        <v>127</v>
      </c>
      <c r="H89" s="2" t="s">
        <v>43</v>
      </c>
      <c r="I89" s="69"/>
      <c r="J89" s="67">
        <f>(K23)</f>
        <v>0</v>
      </c>
      <c r="K89" s="3">
        <f>(I89*J89)</f>
        <v>0</v>
      </c>
    </row>
    <row r="90" spans="1:11" ht="12.75">
      <c r="A90" s="59"/>
      <c r="B90" s="42"/>
      <c r="C90" s="45"/>
      <c r="D90" s="45"/>
      <c r="E90" s="46"/>
      <c r="F90" s="33"/>
      <c r="G90" s="101"/>
      <c r="H90" s="2"/>
      <c r="I90" s="66"/>
      <c r="J90" s="28"/>
      <c r="K90" s="3"/>
    </row>
    <row r="91" spans="1:11" ht="12.75">
      <c r="A91" s="59" t="s">
        <v>112</v>
      </c>
      <c r="B91" s="42" t="s">
        <v>113</v>
      </c>
      <c r="C91" s="45">
        <v>1</v>
      </c>
      <c r="D91" s="45">
        <f>(E76)*0.05</f>
        <v>10.52567225</v>
      </c>
      <c r="E91" s="46">
        <f>(C91*D91)</f>
        <v>10.52567225</v>
      </c>
      <c r="F91" s="33"/>
      <c r="G91" s="59" t="s">
        <v>128</v>
      </c>
      <c r="H91" s="42" t="s">
        <v>113</v>
      </c>
      <c r="I91" s="69"/>
      <c r="J91" s="67">
        <f>(K76)</f>
        <v>0</v>
      </c>
      <c r="K91" s="3">
        <f>(I91*J91)</f>
        <v>0</v>
      </c>
    </row>
    <row r="92" spans="1:11" ht="12.75">
      <c r="A92" s="59"/>
      <c r="B92" s="42"/>
      <c r="C92" s="57"/>
      <c r="D92" s="45"/>
      <c r="E92" s="46"/>
      <c r="F92" s="33"/>
      <c r="G92" s="7"/>
      <c r="H92" s="2"/>
      <c r="I92" s="8"/>
      <c r="J92" s="3"/>
      <c r="K92" s="3"/>
    </row>
    <row r="93" spans="1:11" ht="12.75">
      <c r="A93" s="59" t="s">
        <v>54</v>
      </c>
      <c r="B93" s="42" t="s">
        <v>1</v>
      </c>
      <c r="C93" s="56">
        <v>1</v>
      </c>
      <c r="D93" s="56">
        <v>136</v>
      </c>
      <c r="E93" s="46">
        <f>(C93*D93)</f>
        <v>136</v>
      </c>
      <c r="F93" s="33"/>
      <c r="G93" s="7" t="s">
        <v>54</v>
      </c>
      <c r="H93" s="2" t="s">
        <v>1</v>
      </c>
      <c r="I93" s="36"/>
      <c r="J93" s="36"/>
      <c r="K93" s="3">
        <f>(I93*J93)</f>
        <v>0</v>
      </c>
    </row>
    <row r="94" spans="1:11" ht="12.75">
      <c r="A94" s="59"/>
      <c r="B94" s="42"/>
      <c r="C94" s="57"/>
      <c r="D94" s="45"/>
      <c r="E94" s="46"/>
      <c r="F94" s="33"/>
      <c r="G94" s="7"/>
      <c r="H94" s="2"/>
      <c r="I94" s="64"/>
      <c r="J94" s="64"/>
      <c r="K94" s="3"/>
    </row>
    <row r="95" spans="1:11" ht="12.75">
      <c r="A95" s="59" t="s">
        <v>9</v>
      </c>
      <c r="B95" s="42" t="s">
        <v>10</v>
      </c>
      <c r="C95" s="45">
        <v>1.61</v>
      </c>
      <c r="D95" s="45">
        <v>10</v>
      </c>
      <c r="E95" s="46">
        <f>(C95*D95)</f>
        <v>16.1</v>
      </c>
      <c r="F95" s="33"/>
      <c r="G95" s="7" t="s">
        <v>9</v>
      </c>
      <c r="H95" s="2" t="s">
        <v>10</v>
      </c>
      <c r="I95" s="36"/>
      <c r="J95" s="36"/>
      <c r="K95" s="3">
        <f>(I95*J95)</f>
        <v>0</v>
      </c>
    </row>
    <row r="96" spans="1:11" ht="12.75">
      <c r="A96" s="59"/>
      <c r="B96" s="42"/>
      <c r="C96" s="45"/>
      <c r="D96" s="45"/>
      <c r="E96" s="46"/>
      <c r="F96" s="33"/>
      <c r="G96" s="7"/>
      <c r="H96" s="2"/>
      <c r="I96" s="3"/>
      <c r="J96" s="3"/>
      <c r="K96" s="3"/>
    </row>
    <row r="97" spans="1:11" ht="12.75">
      <c r="A97" s="59" t="s">
        <v>44</v>
      </c>
      <c r="B97" s="42"/>
      <c r="C97" s="45"/>
      <c r="D97" s="45"/>
      <c r="E97" s="46"/>
      <c r="F97" s="33"/>
      <c r="G97" s="7" t="s">
        <v>44</v>
      </c>
      <c r="H97" s="2"/>
      <c r="I97" s="3"/>
      <c r="J97" s="3"/>
      <c r="K97" s="3"/>
    </row>
    <row r="98" spans="1:11" ht="12.75">
      <c r="A98" s="49" t="s">
        <v>41</v>
      </c>
      <c r="B98" s="42" t="s">
        <v>1</v>
      </c>
      <c r="C98" s="45">
        <v>1</v>
      </c>
      <c r="D98" s="52">
        <v>9.65</v>
      </c>
      <c r="E98" s="46">
        <f>(C98*D98)</f>
        <v>9.65</v>
      </c>
      <c r="F98" s="33"/>
      <c r="G98" s="5" t="s">
        <v>41</v>
      </c>
      <c r="H98" s="2" t="s">
        <v>1</v>
      </c>
      <c r="I98" s="36"/>
      <c r="J98" s="36"/>
      <c r="K98" s="3">
        <f>(I98*J98)</f>
        <v>0</v>
      </c>
    </row>
    <row r="99" spans="1:11" ht="12.75">
      <c r="A99" s="49" t="s">
        <v>42</v>
      </c>
      <c r="B99" s="42" t="s">
        <v>1</v>
      </c>
      <c r="C99" s="45">
        <v>1</v>
      </c>
      <c r="D99" s="52">
        <v>5.14</v>
      </c>
      <c r="E99" s="46">
        <f>(C99*D99)</f>
        <v>5.14</v>
      </c>
      <c r="F99" s="33"/>
      <c r="G99" s="5" t="s">
        <v>42</v>
      </c>
      <c r="H99" s="2" t="s">
        <v>1</v>
      </c>
      <c r="I99" s="36"/>
      <c r="J99" s="36"/>
      <c r="K99" s="3">
        <f>(I99*J99)</f>
        <v>0</v>
      </c>
    </row>
    <row r="100" spans="1:11" ht="12.75">
      <c r="A100" s="49"/>
      <c r="B100" s="42"/>
      <c r="C100" s="45"/>
      <c r="D100" s="143"/>
      <c r="E100" s="46"/>
      <c r="F100" s="33"/>
      <c r="G100" s="5"/>
      <c r="H100" s="2"/>
      <c r="I100" s="3"/>
      <c r="J100" s="3"/>
      <c r="K100" s="3"/>
    </row>
    <row r="101" spans="1:11" ht="12.75">
      <c r="A101" s="59" t="s">
        <v>45</v>
      </c>
      <c r="B101" s="42"/>
      <c r="C101" s="45"/>
      <c r="D101" s="143"/>
      <c r="E101" s="46"/>
      <c r="F101" s="33"/>
      <c r="G101" s="7" t="s">
        <v>45</v>
      </c>
      <c r="H101" s="2"/>
      <c r="I101" s="3"/>
      <c r="J101" s="3"/>
      <c r="K101" s="3"/>
    </row>
    <row r="102" spans="1:11" ht="12.75">
      <c r="A102" s="49" t="s">
        <v>41</v>
      </c>
      <c r="B102" s="42" t="s">
        <v>1</v>
      </c>
      <c r="C102" s="45">
        <v>1</v>
      </c>
      <c r="D102" s="52">
        <v>13.76</v>
      </c>
      <c r="E102" s="46">
        <f>(C102*D102)</f>
        <v>13.76</v>
      </c>
      <c r="F102" s="33"/>
      <c r="G102" s="5" t="s">
        <v>41</v>
      </c>
      <c r="H102" s="2" t="s">
        <v>1</v>
      </c>
      <c r="I102" s="36"/>
      <c r="J102" s="36"/>
      <c r="K102" s="3">
        <f>(I102*J102)</f>
        <v>0</v>
      </c>
    </row>
    <row r="103" spans="1:11" ht="12.75">
      <c r="A103" s="49" t="s">
        <v>42</v>
      </c>
      <c r="B103" s="42" t="s">
        <v>1</v>
      </c>
      <c r="C103" s="45">
        <v>1</v>
      </c>
      <c r="D103" s="52">
        <v>14.07</v>
      </c>
      <c r="E103" s="46">
        <f>(C103*D103)</f>
        <v>14.07</v>
      </c>
      <c r="F103" s="33"/>
      <c r="G103" s="5" t="s">
        <v>42</v>
      </c>
      <c r="H103" s="2" t="s">
        <v>1</v>
      </c>
      <c r="I103" s="36"/>
      <c r="J103" s="36"/>
      <c r="K103" s="3">
        <f>(I103*J103)</f>
        <v>0</v>
      </c>
    </row>
    <row r="104" spans="1:11" ht="12.75">
      <c r="A104" s="41"/>
      <c r="B104" s="42"/>
      <c r="C104" s="42"/>
      <c r="D104" s="52"/>
      <c r="E104" s="43"/>
      <c r="F104" s="32"/>
      <c r="H104" s="2"/>
      <c r="I104" s="2"/>
      <c r="J104" s="2"/>
      <c r="K104" s="2"/>
    </row>
    <row r="105" spans="1:11" s="1" customFormat="1" ht="12.75">
      <c r="A105" s="76" t="s">
        <v>65</v>
      </c>
      <c r="B105" s="111"/>
      <c r="C105" s="111"/>
      <c r="D105" s="111"/>
      <c r="E105" s="60">
        <f>SUM(E89:E104)</f>
        <v>205.24567224999998</v>
      </c>
      <c r="F105" s="35"/>
      <c r="G105" s="76" t="s">
        <v>65</v>
      </c>
      <c r="H105" s="12"/>
      <c r="I105" s="12"/>
      <c r="J105" s="12"/>
      <c r="K105" s="10">
        <f>SUM(K89:K104)</f>
        <v>0</v>
      </c>
    </row>
    <row r="106" spans="1:11" ht="12.75">
      <c r="A106" s="41"/>
      <c r="B106" s="42"/>
      <c r="C106" s="42"/>
      <c r="D106" s="42"/>
      <c r="E106" s="43"/>
      <c r="F106" s="32"/>
      <c r="H106" s="2"/>
      <c r="I106" s="2"/>
      <c r="J106" s="2"/>
      <c r="K106" s="2"/>
    </row>
    <row r="107" spans="1:11" ht="12.75">
      <c r="A107" s="48" t="s">
        <v>59</v>
      </c>
      <c r="B107" s="42"/>
      <c r="C107" s="42"/>
      <c r="D107" s="42"/>
      <c r="E107" s="60">
        <f>(E80+E105)</f>
        <v>419.95886047774997</v>
      </c>
      <c r="F107" s="35"/>
      <c r="G107" s="48" t="s">
        <v>59</v>
      </c>
      <c r="H107" s="2"/>
      <c r="I107" s="2"/>
      <c r="J107" s="2"/>
      <c r="K107" s="10">
        <f>(K80+K105)</f>
        <v>0</v>
      </c>
    </row>
    <row r="108" spans="1:11" ht="12.75">
      <c r="A108" s="41"/>
      <c r="B108" s="42"/>
      <c r="C108" s="42"/>
      <c r="D108" s="42"/>
      <c r="E108" s="43"/>
      <c r="F108" s="32"/>
      <c r="H108" s="2"/>
      <c r="I108" s="2"/>
      <c r="J108" s="2"/>
      <c r="K108" s="2"/>
    </row>
    <row r="109" spans="1:11" ht="12.75">
      <c r="A109" s="48" t="s">
        <v>82</v>
      </c>
      <c r="B109" s="42"/>
      <c r="C109" s="42"/>
      <c r="D109" s="42"/>
      <c r="E109" s="70">
        <f>(E19+E21)-E80</f>
        <v>205.28681177225002</v>
      </c>
      <c r="F109" s="35"/>
      <c r="G109" s="48" t="s">
        <v>82</v>
      </c>
      <c r="H109" s="2"/>
      <c r="I109" s="2"/>
      <c r="J109" s="2"/>
      <c r="K109" s="19">
        <f>(K19+K21)-K80</f>
        <v>0</v>
      </c>
    </row>
    <row r="110" spans="1:11" ht="12.75">
      <c r="A110" s="48"/>
      <c r="B110" s="42"/>
      <c r="C110" s="42"/>
      <c r="D110" s="42"/>
      <c r="E110" s="60"/>
      <c r="F110" s="35"/>
      <c r="G110" s="48"/>
      <c r="H110" s="2"/>
      <c r="I110" s="2"/>
      <c r="J110" s="2"/>
      <c r="K110" s="10"/>
    </row>
    <row r="111" spans="1:11" ht="12.75">
      <c r="A111" s="48" t="s">
        <v>83</v>
      </c>
      <c r="B111" s="42"/>
      <c r="C111" s="42"/>
      <c r="D111" s="42"/>
      <c r="E111" s="60">
        <f>(E23-E107)</f>
        <v>340.04113952225003</v>
      </c>
      <c r="F111" s="35"/>
      <c r="G111" s="48" t="s">
        <v>83</v>
      </c>
      <c r="H111" s="2"/>
      <c r="I111" s="2"/>
      <c r="J111" s="2"/>
      <c r="K111" s="60">
        <f>(K23-K107)</f>
        <v>0</v>
      </c>
    </row>
    <row r="112" spans="1:11" ht="12.75">
      <c r="A112" s="1"/>
      <c r="B112" s="2"/>
      <c r="C112" s="2"/>
      <c r="D112" s="2"/>
      <c r="E112" s="19"/>
      <c r="F112" s="35"/>
      <c r="G112" s="1"/>
      <c r="H112" s="2"/>
      <c r="I112" s="2"/>
      <c r="J112" s="2"/>
      <c r="K112" s="10"/>
    </row>
    <row r="113" spans="1:11" ht="12.75">
      <c r="A113" s="1" t="s">
        <v>84</v>
      </c>
      <c r="B113" s="2"/>
      <c r="C113" s="2"/>
      <c r="D113" s="2"/>
      <c r="E113" s="19">
        <f>((E19+E21)-E107)</f>
        <v>0.04113952225003459</v>
      </c>
      <c r="F113" s="35"/>
      <c r="G113" s="1" t="s">
        <v>84</v>
      </c>
      <c r="H113" s="2"/>
      <c r="I113" s="2"/>
      <c r="J113" s="2"/>
      <c r="K113" s="19">
        <f>((K19+K21)-K107)</f>
        <v>0</v>
      </c>
    </row>
    <row r="114" spans="1:11" ht="12.75">
      <c r="A114" s="1"/>
      <c r="B114" s="2"/>
      <c r="C114" s="2"/>
      <c r="D114" s="2"/>
      <c r="E114" s="19"/>
      <c r="F114" s="35"/>
      <c r="G114" s="1"/>
      <c r="H114" s="2"/>
      <c r="I114" s="2"/>
      <c r="J114" s="2"/>
      <c r="K114" s="19"/>
    </row>
    <row r="115" spans="1:11" ht="12.75">
      <c r="A115" s="1" t="s">
        <v>85</v>
      </c>
      <c r="B115" s="2"/>
      <c r="C115" s="2"/>
      <c r="D115" s="2"/>
      <c r="E115" s="19">
        <f>(E23-E107)</f>
        <v>340.04113952225003</v>
      </c>
      <c r="F115" s="35"/>
      <c r="G115" s="1" t="s">
        <v>85</v>
      </c>
      <c r="H115" s="2"/>
      <c r="I115" s="2"/>
      <c r="J115" s="2"/>
      <c r="K115" s="19">
        <f>(K23-K107)</f>
        <v>0</v>
      </c>
    </row>
    <row r="116" spans="1:11" ht="12.75">
      <c r="A116" s="1"/>
      <c r="B116" s="2"/>
      <c r="C116" s="2"/>
      <c r="D116" s="2"/>
      <c r="E116" s="19"/>
      <c r="F116" s="35"/>
      <c r="G116" s="1"/>
      <c r="H116" s="2"/>
      <c r="I116" s="2"/>
      <c r="J116" s="2"/>
      <c r="K116" s="10"/>
    </row>
    <row r="117" spans="1:11" ht="12.75">
      <c r="A117" s="1" t="s">
        <v>86</v>
      </c>
      <c r="B117" s="2" t="s">
        <v>55</v>
      </c>
      <c r="C117" s="2"/>
      <c r="D117" s="2"/>
      <c r="E117" s="19">
        <f>(E107)/C19</f>
        <v>5.249485755971874</v>
      </c>
      <c r="F117" s="32"/>
      <c r="G117" s="1" t="s">
        <v>86</v>
      </c>
      <c r="H117" s="2" t="s">
        <v>55</v>
      </c>
      <c r="I117" s="2"/>
      <c r="J117" s="2"/>
      <c r="K117" s="19" t="e">
        <f>(K107)/I19</f>
        <v>#DIV/0!</v>
      </c>
    </row>
    <row r="118" spans="1:11" ht="12.75">
      <c r="A118" s="1"/>
      <c r="B118" s="2"/>
      <c r="C118" s="2"/>
      <c r="D118" s="2"/>
      <c r="E118" s="19"/>
      <c r="F118" s="32"/>
      <c r="G118" s="1"/>
      <c r="H118" s="2"/>
      <c r="I118" s="2"/>
      <c r="J118" s="2"/>
      <c r="K118" s="19"/>
    </row>
    <row r="119" spans="1:11" ht="12.75">
      <c r="A119" s="1" t="s">
        <v>87</v>
      </c>
      <c r="B119" s="2" t="s">
        <v>55</v>
      </c>
      <c r="C119" s="2"/>
      <c r="D119" s="2"/>
      <c r="E119" s="19">
        <f>(E107-E20)/C19</f>
        <v>0.9994857559718746</v>
      </c>
      <c r="F119" s="32"/>
      <c r="G119" s="1" t="s">
        <v>87</v>
      </c>
      <c r="H119" s="2" t="s">
        <v>55</v>
      </c>
      <c r="I119" s="2"/>
      <c r="J119" s="2"/>
      <c r="K119" s="19" t="e">
        <f>(K107-K20)/I19</f>
        <v>#DIV/0!</v>
      </c>
    </row>
    <row r="120" spans="1:11" ht="12.75">
      <c r="A120" s="1"/>
      <c r="B120" s="2"/>
      <c r="C120" s="2"/>
      <c r="D120" s="2"/>
      <c r="E120" s="19"/>
      <c r="F120" s="71"/>
      <c r="G120" s="1"/>
      <c r="H120" s="2"/>
      <c r="I120" s="2"/>
      <c r="J120" s="2"/>
      <c r="K120" s="19"/>
    </row>
    <row r="121" spans="1:11" ht="12.75">
      <c r="A121" s="1"/>
      <c r="B121" s="2"/>
      <c r="C121" s="2"/>
      <c r="D121" s="2"/>
      <c r="E121" s="19"/>
      <c r="F121" s="71"/>
      <c r="G121" s="1"/>
      <c r="H121" s="2"/>
      <c r="I121" s="2"/>
      <c r="J121" s="2"/>
      <c r="K121" s="19"/>
    </row>
    <row r="122" spans="1:11" ht="14.25">
      <c r="A122" s="130" t="s">
        <v>164</v>
      </c>
      <c r="B122" s="2"/>
      <c r="C122" s="2"/>
      <c r="D122" s="2"/>
      <c r="E122" s="19"/>
      <c r="F122" s="71"/>
      <c r="G122" s="1"/>
      <c r="H122" s="2"/>
      <c r="I122" s="2"/>
      <c r="J122" s="2"/>
      <c r="K122" s="19"/>
    </row>
    <row r="123" spans="1:11" ht="14.25">
      <c r="A123" s="130"/>
      <c r="B123" s="2"/>
      <c r="C123" s="2"/>
      <c r="D123" s="2"/>
      <c r="E123" s="19"/>
      <c r="F123" s="71"/>
      <c r="G123" s="1"/>
      <c r="H123" s="2"/>
      <c r="I123" s="2"/>
      <c r="J123" s="2"/>
      <c r="K123" s="19"/>
    </row>
    <row r="124" spans="1:11" ht="14.25">
      <c r="A124" s="130" t="s">
        <v>142</v>
      </c>
      <c r="B124" s="2"/>
      <c r="C124" s="2"/>
      <c r="D124" s="2"/>
      <c r="E124" s="19"/>
      <c r="F124" s="71"/>
      <c r="G124" s="1"/>
      <c r="H124" s="2"/>
      <c r="I124" s="2"/>
      <c r="J124" s="2"/>
      <c r="K124" s="19"/>
    </row>
    <row r="125" spans="1:11" ht="14.25">
      <c r="A125" s="130"/>
      <c r="B125" s="2"/>
      <c r="C125" s="2"/>
      <c r="D125" s="2"/>
      <c r="E125" s="19"/>
      <c r="F125" s="71"/>
      <c r="G125" s="1"/>
      <c r="H125" s="2"/>
      <c r="I125" s="2"/>
      <c r="J125" s="2"/>
      <c r="K125" s="19"/>
    </row>
    <row r="126" spans="1:11" ht="14.25">
      <c r="A126" s="122" t="s">
        <v>159</v>
      </c>
      <c r="B126" s="2"/>
      <c r="C126" s="2"/>
      <c r="D126" s="2"/>
      <c r="E126" s="19"/>
      <c r="F126" s="19"/>
      <c r="G126" s="1"/>
      <c r="H126" s="2"/>
      <c r="I126" s="2"/>
      <c r="J126" s="2"/>
      <c r="K126" s="10"/>
    </row>
    <row r="127" spans="1:11" ht="12.75">
      <c r="A127" s="18" t="s">
        <v>158</v>
      </c>
      <c r="B127" s="2"/>
      <c r="C127" s="2"/>
      <c r="D127" s="2"/>
      <c r="E127" s="19"/>
      <c r="F127" s="19"/>
      <c r="G127" s="1"/>
      <c r="H127" s="2"/>
      <c r="I127" s="2"/>
      <c r="J127" s="2"/>
      <c r="K127" s="10"/>
    </row>
    <row r="128" spans="1:7" ht="12.75">
      <c r="A128" s="72" t="s">
        <v>157</v>
      </c>
      <c r="B128" s="2"/>
      <c r="C128" s="2"/>
      <c r="D128" s="2"/>
      <c r="E128" s="3"/>
      <c r="F128" s="3"/>
      <c r="G128" s="1"/>
    </row>
    <row r="129" spans="1:7" ht="12.75">
      <c r="A129" s="61"/>
      <c r="B129" s="2"/>
      <c r="C129" s="2"/>
      <c r="D129" s="2"/>
      <c r="E129" s="3"/>
      <c r="F129" s="3"/>
      <c r="G129" s="1"/>
    </row>
    <row r="130" spans="1:8" ht="12.75">
      <c r="A130" s="18" t="s">
        <v>146</v>
      </c>
      <c r="B130" s="2"/>
      <c r="C130" s="2"/>
      <c r="D130" s="2"/>
      <c r="E130" s="3"/>
      <c r="F130" s="3"/>
      <c r="G130" s="1"/>
      <c r="H130" s="18"/>
    </row>
    <row r="131" spans="1:2" ht="12.75">
      <c r="A131" t="s">
        <v>15</v>
      </c>
      <c r="B131" s="2"/>
    </row>
    <row r="133" s="136" customFormat="1" ht="12.75">
      <c r="A133"/>
    </row>
  </sheetData>
  <sheetProtection password="C610" sheet="1"/>
  <mergeCells count="1">
    <mergeCell ref="J2:J4"/>
  </mergeCells>
  <hyperlinks>
    <hyperlink ref="A128" r:id="rId1" display="  Wisconsin's 2013 Custom Rate Guide.  "/>
  </hyperlinks>
  <printOptions/>
  <pageMargins left="0.75" right="0.75" top="1" bottom="1" header="0.5" footer="0.5"/>
  <pageSetup horizontalDpi="300" verticalDpi="300" orientation="portrait" r:id="rId3"/>
  <ignoredErrors>
    <ignoredError sqref="K119 K117 K8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K113"/>
  <sheetViews>
    <sheetView zoomScale="75" zoomScaleNormal="75" zoomScalePageLayoutView="0" workbookViewId="0" topLeftCell="A67">
      <selection activeCell="D46" sqref="D46"/>
    </sheetView>
  </sheetViews>
  <sheetFormatPr defaultColWidth="9.140625" defaultRowHeight="12.75"/>
  <cols>
    <col min="1" max="1" width="41.421875" style="0" customWidth="1"/>
    <col min="2" max="2" width="20.421875" style="2" customWidth="1"/>
    <col min="3" max="3" width="14.28125" style="2" customWidth="1"/>
    <col min="4" max="5" width="11.421875" style="2" customWidth="1"/>
    <col min="6" max="6" width="3.140625" style="2" customWidth="1"/>
    <col min="7" max="7" width="44.57421875" style="0" customWidth="1"/>
    <col min="8" max="8" width="21.140625" style="0" customWidth="1"/>
    <col min="9" max="9" width="10.28125" style="0" customWidth="1"/>
    <col min="11" max="11" width="12.7109375" style="0" customWidth="1"/>
  </cols>
  <sheetData>
    <row r="1" ht="12.75"/>
    <row r="2" ht="12.75"/>
    <row r="3" ht="12.75"/>
    <row r="4" ht="12.75"/>
    <row r="5" ht="12.75"/>
    <row r="7" spans="1:7" ht="18">
      <c r="A7" s="25" t="s">
        <v>152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F12" s="71"/>
      <c r="G12" s="23" t="s">
        <v>47</v>
      </c>
    </row>
    <row r="13" spans="1:7" ht="12.75">
      <c r="A13" s="11"/>
      <c r="F13" s="7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83"/>
      <c r="G17" s="81" t="s">
        <v>48</v>
      </c>
      <c r="H17" s="2"/>
      <c r="I17" s="2"/>
      <c r="J17" s="2"/>
      <c r="K17" s="2"/>
    </row>
    <row r="18" spans="5:11" ht="12.75">
      <c r="E18" s="80"/>
      <c r="F18" s="83"/>
      <c r="G18" s="78"/>
      <c r="H18" s="2"/>
      <c r="I18" s="2"/>
      <c r="J18" s="2"/>
      <c r="K18" s="2"/>
    </row>
    <row r="19" spans="1:11" ht="12.75">
      <c r="A19" t="s">
        <v>92</v>
      </c>
      <c r="B19" s="2" t="s">
        <v>93</v>
      </c>
      <c r="C19" s="3">
        <v>2.2</v>
      </c>
      <c r="D19" s="20">
        <v>173</v>
      </c>
      <c r="E19" s="82">
        <f>(C19*D19)</f>
        <v>380.6</v>
      </c>
      <c r="F19" s="83"/>
      <c r="G19" s="78" t="s">
        <v>92</v>
      </c>
      <c r="H19" s="2" t="s">
        <v>93</v>
      </c>
      <c r="I19" s="36"/>
      <c r="J19" s="36"/>
      <c r="K19" s="3">
        <f>(I19*J19)</f>
        <v>0</v>
      </c>
    </row>
    <row r="20" spans="3:11" ht="12.75">
      <c r="C20" s="3"/>
      <c r="D20" s="3"/>
      <c r="E20" s="82"/>
      <c r="F20" s="71"/>
      <c r="G20" s="78"/>
      <c r="H20" s="2"/>
      <c r="I20" s="3"/>
      <c r="J20" s="3"/>
      <c r="K20" s="3"/>
    </row>
    <row r="21" spans="3:11" ht="12.75">
      <c r="C21" s="3"/>
      <c r="D21" s="4" t="s">
        <v>12</v>
      </c>
      <c r="E21" s="82">
        <f>SUM(E19:E19)</f>
        <v>380.6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83"/>
      <c r="G26" s="84"/>
      <c r="H26" s="2"/>
      <c r="I26" s="2"/>
      <c r="J26" s="2"/>
      <c r="K26" s="2"/>
    </row>
    <row r="27" spans="1:11" ht="12.75">
      <c r="A27" s="1"/>
      <c r="E27" s="80"/>
      <c r="F27" s="83"/>
      <c r="G27" s="84"/>
      <c r="H27" s="2"/>
      <c r="I27" s="2"/>
      <c r="J27" s="2"/>
      <c r="K27" s="2"/>
    </row>
    <row r="28" spans="1:11" ht="14.25">
      <c r="A28" s="59" t="s">
        <v>141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94</v>
      </c>
      <c r="B29" s="2" t="s">
        <v>95</v>
      </c>
      <c r="C29" s="3">
        <v>1.5</v>
      </c>
      <c r="D29" s="20">
        <v>34.4</v>
      </c>
      <c r="E29" s="82">
        <f>(C29*D29)</f>
        <v>51.599999999999994</v>
      </c>
      <c r="F29" s="83"/>
      <c r="G29" s="65" t="s">
        <v>94</v>
      </c>
      <c r="H29" s="2" t="s">
        <v>95</v>
      </c>
      <c r="I29" s="36"/>
      <c r="J29" s="36"/>
      <c r="K29" s="83">
        <f>(I29*J29)</f>
        <v>0</v>
      </c>
    </row>
    <row r="30" spans="1:11" ht="12.75">
      <c r="A30" s="4" t="s">
        <v>56</v>
      </c>
      <c r="B30" s="51" t="s">
        <v>50</v>
      </c>
      <c r="C30" s="3">
        <v>55</v>
      </c>
      <c r="D30" s="20">
        <v>0.268</v>
      </c>
      <c r="E30" s="82">
        <f>(C30*D30)</f>
        <v>14.74</v>
      </c>
      <c r="F30" s="83"/>
      <c r="G30" s="65" t="s">
        <v>23</v>
      </c>
      <c r="H30" s="51" t="s">
        <v>50</v>
      </c>
      <c r="I30" s="36"/>
      <c r="J30" s="36"/>
      <c r="K30" s="3">
        <f>(I30*J30)</f>
        <v>0</v>
      </c>
    </row>
    <row r="31" spans="1:11" ht="12.75">
      <c r="A31" s="4" t="s">
        <v>53</v>
      </c>
      <c r="B31" s="51" t="s">
        <v>50</v>
      </c>
      <c r="C31" s="3">
        <v>175</v>
      </c>
      <c r="D31" s="20">
        <v>0.24</v>
      </c>
      <c r="E31" s="82">
        <f>(C31*D31)</f>
        <v>42</v>
      </c>
      <c r="F31" s="83"/>
      <c r="G31" s="65" t="s">
        <v>53</v>
      </c>
      <c r="H31" s="51" t="s">
        <v>50</v>
      </c>
      <c r="I31" s="36"/>
      <c r="J31" s="36"/>
      <c r="K31" s="83">
        <f>(I31*J31)</f>
        <v>0</v>
      </c>
    </row>
    <row r="32" spans="1:11" ht="12.75">
      <c r="A32" s="4"/>
      <c r="C32" s="3"/>
      <c r="D32" s="3"/>
      <c r="E32" s="82"/>
      <c r="F32" s="83"/>
      <c r="G32" s="90"/>
      <c r="H32" s="36"/>
      <c r="I32" s="36"/>
      <c r="J32" s="36"/>
      <c r="K32" s="3">
        <f>(I32*J32)</f>
        <v>0</v>
      </c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24</v>
      </c>
      <c r="C34" s="3"/>
      <c r="D34" s="3"/>
      <c r="E34" s="82"/>
      <c r="F34" s="83"/>
      <c r="G34" s="85" t="s">
        <v>24</v>
      </c>
      <c r="H34" s="2"/>
      <c r="I34" s="3"/>
      <c r="J34" s="3"/>
      <c r="K34" s="3"/>
    </row>
    <row r="35" spans="1:11" ht="12.75">
      <c r="A35" s="4" t="s">
        <v>96</v>
      </c>
      <c r="B35" s="2" t="s">
        <v>68</v>
      </c>
      <c r="C35" s="3">
        <v>12</v>
      </c>
      <c r="D35" s="20">
        <v>5.3</v>
      </c>
      <c r="E35" s="82">
        <f>(C35*D35)</f>
        <v>63.599999999999994</v>
      </c>
      <c r="F35" s="83"/>
      <c r="G35" s="65" t="s">
        <v>96</v>
      </c>
      <c r="H35" s="2" t="s">
        <v>68</v>
      </c>
      <c r="I35" s="36"/>
      <c r="J35" s="36"/>
      <c r="K35" s="3">
        <f>(I35*J35)</f>
        <v>0</v>
      </c>
    </row>
    <row r="36" spans="1:11" ht="12.75">
      <c r="A36" s="4"/>
      <c r="C36" s="3"/>
      <c r="D36" s="3"/>
      <c r="E36" s="82"/>
      <c r="F36" s="83"/>
      <c r="G36" s="65"/>
      <c r="H36" s="2"/>
      <c r="I36" s="3"/>
      <c r="J36" s="3"/>
      <c r="K36" s="3"/>
    </row>
    <row r="37" spans="1:11" ht="12.75">
      <c r="A37" s="5" t="s">
        <v>27</v>
      </c>
      <c r="C37" s="3"/>
      <c r="D37" s="3"/>
      <c r="E37" s="82"/>
      <c r="F37" s="83"/>
      <c r="G37" s="85" t="s">
        <v>27</v>
      </c>
      <c r="H37" s="2"/>
      <c r="I37" s="3"/>
      <c r="J37" s="3"/>
      <c r="K37" s="3"/>
    </row>
    <row r="38" spans="1:11" ht="12.75">
      <c r="A38" s="138" t="s">
        <v>91</v>
      </c>
      <c r="B38" s="2" t="s">
        <v>1</v>
      </c>
      <c r="C38" s="3">
        <v>1</v>
      </c>
      <c r="D38" s="3">
        <v>7.93</v>
      </c>
      <c r="E38" s="82">
        <f>(C38*D38)</f>
        <v>7.93</v>
      </c>
      <c r="F38" s="83"/>
      <c r="G38" s="65" t="s">
        <v>91</v>
      </c>
      <c r="H38" s="2" t="s">
        <v>1</v>
      </c>
      <c r="I38" s="36"/>
      <c r="J38" s="36"/>
      <c r="K38" s="3">
        <f aca="true" t="shared" si="0" ref="K38:K43">(I38*J38)</f>
        <v>0</v>
      </c>
    </row>
    <row r="39" spans="1:11" ht="12.75">
      <c r="A39" s="4" t="s">
        <v>30</v>
      </c>
      <c r="B39" s="2" t="s">
        <v>1</v>
      </c>
      <c r="C39" s="3">
        <v>1</v>
      </c>
      <c r="D39" s="20">
        <v>6.75</v>
      </c>
      <c r="E39" s="82">
        <f>(C39*D39)</f>
        <v>6.75</v>
      </c>
      <c r="F39" s="83"/>
      <c r="G39" s="65" t="s">
        <v>30</v>
      </c>
      <c r="H39" s="2" t="s">
        <v>1</v>
      </c>
      <c r="I39" s="36"/>
      <c r="J39" s="36"/>
      <c r="K39" s="3">
        <f t="shared" si="0"/>
        <v>0</v>
      </c>
    </row>
    <row r="40" spans="1:11" ht="12.75">
      <c r="A40" s="4" t="s">
        <v>28</v>
      </c>
      <c r="B40" s="42" t="s">
        <v>1</v>
      </c>
      <c r="C40" s="3">
        <v>2</v>
      </c>
      <c r="D40" s="20">
        <v>6.02</v>
      </c>
      <c r="E40" s="82">
        <f>(C40*D40)</f>
        <v>12.04</v>
      </c>
      <c r="F40" s="83"/>
      <c r="G40" s="65" t="s">
        <v>101</v>
      </c>
      <c r="H40" s="2" t="s">
        <v>1</v>
      </c>
      <c r="I40" s="36"/>
      <c r="J40" s="36"/>
      <c r="K40" s="3">
        <f t="shared" si="0"/>
        <v>0</v>
      </c>
    </row>
    <row r="41" spans="1:11" ht="12.75">
      <c r="A41" s="4" t="s">
        <v>111</v>
      </c>
      <c r="B41" s="2" t="s">
        <v>1</v>
      </c>
      <c r="C41" s="3">
        <v>1</v>
      </c>
      <c r="D41" s="20">
        <v>0</v>
      </c>
      <c r="E41" s="82">
        <f>(C41*D41)</f>
        <v>0</v>
      </c>
      <c r="F41" s="83"/>
      <c r="G41" s="133" t="s">
        <v>111</v>
      </c>
      <c r="H41" s="2" t="s">
        <v>1</v>
      </c>
      <c r="I41" s="36"/>
      <c r="J41" s="36"/>
      <c r="K41" s="3">
        <f t="shared" si="0"/>
        <v>0</v>
      </c>
    </row>
    <row r="42" spans="1:11" ht="12.75">
      <c r="A42" s="4"/>
      <c r="B42" s="42"/>
      <c r="C42" s="3"/>
      <c r="D42" s="3"/>
      <c r="E42" s="82"/>
      <c r="F42" s="83"/>
      <c r="G42" s="90"/>
      <c r="H42" s="36"/>
      <c r="I42" s="36"/>
      <c r="J42" s="36"/>
      <c r="K42" s="3">
        <f t="shared" si="0"/>
        <v>0</v>
      </c>
    </row>
    <row r="43" spans="1:11" ht="12.75">
      <c r="A43" s="4"/>
      <c r="B43" s="42"/>
      <c r="C43" s="3"/>
      <c r="D43" s="3"/>
      <c r="E43" s="82"/>
      <c r="F43" s="83"/>
      <c r="G43" s="90"/>
      <c r="H43" s="36"/>
      <c r="I43" s="36"/>
      <c r="J43" s="36"/>
      <c r="K43" s="3">
        <f t="shared" si="0"/>
        <v>0</v>
      </c>
    </row>
    <row r="44" spans="1:11" ht="12.75">
      <c r="A44" s="4"/>
      <c r="C44" s="3"/>
      <c r="D44" s="3"/>
      <c r="E44" s="82"/>
      <c r="F44" s="83"/>
      <c r="G44" s="65"/>
      <c r="H44" s="2"/>
      <c r="I44" s="3"/>
      <c r="J44" s="3"/>
      <c r="K44" s="3"/>
    </row>
    <row r="45" spans="1:11" ht="12.75">
      <c r="A45" s="5" t="s">
        <v>32</v>
      </c>
      <c r="B45" s="2" t="s">
        <v>1</v>
      </c>
      <c r="C45" s="3">
        <v>1</v>
      </c>
      <c r="D45" s="20">
        <v>18.88</v>
      </c>
      <c r="E45" s="82">
        <f>(C45*D45)</f>
        <v>18.88</v>
      </c>
      <c r="F45" s="83"/>
      <c r="G45" s="85" t="s">
        <v>32</v>
      </c>
      <c r="H45" s="2"/>
      <c r="I45" s="3"/>
      <c r="J45" s="3"/>
      <c r="K45" s="3"/>
    </row>
    <row r="46" spans="1:11" ht="12.75">
      <c r="A46" s="5"/>
      <c r="C46" s="3"/>
      <c r="D46" s="3"/>
      <c r="E46" s="82"/>
      <c r="F46" s="83"/>
      <c r="G46" s="90"/>
      <c r="H46" s="36"/>
      <c r="I46" s="36"/>
      <c r="J46" s="36"/>
      <c r="K46" s="3">
        <f>(I46*J46)</f>
        <v>0</v>
      </c>
    </row>
    <row r="47" spans="1:11" ht="12.75">
      <c r="A47" s="4"/>
      <c r="C47" s="3"/>
      <c r="D47" s="3"/>
      <c r="E47" s="82"/>
      <c r="F47" s="83"/>
      <c r="G47" s="90"/>
      <c r="H47" s="36"/>
      <c r="I47" s="36"/>
      <c r="J47" s="36"/>
      <c r="K47" s="3">
        <f>(I47*J47)</f>
        <v>0</v>
      </c>
    </row>
    <row r="48" spans="1:11" ht="12.75">
      <c r="A48" s="4"/>
      <c r="C48" s="3"/>
      <c r="D48" s="3"/>
      <c r="E48" s="82"/>
      <c r="F48" s="83"/>
      <c r="G48" s="85"/>
      <c r="H48" s="2"/>
      <c r="I48" s="3"/>
      <c r="J48" s="3"/>
      <c r="K48" s="3"/>
    </row>
    <row r="49" spans="1:11" ht="12.75">
      <c r="A49" s="5" t="s">
        <v>33</v>
      </c>
      <c r="B49" s="2" t="s">
        <v>1</v>
      </c>
      <c r="C49" s="3">
        <v>0</v>
      </c>
      <c r="D49" s="3">
        <v>0</v>
      </c>
      <c r="E49" s="82">
        <f>(C49*D49)</f>
        <v>0</v>
      </c>
      <c r="F49" s="83"/>
      <c r="G49" s="85" t="s">
        <v>33</v>
      </c>
      <c r="H49" s="2"/>
      <c r="I49" s="3"/>
      <c r="J49" s="3"/>
      <c r="K49" s="3"/>
    </row>
    <row r="50" spans="1:11" ht="12.75">
      <c r="A50" s="4"/>
      <c r="C50" s="3"/>
      <c r="D50" s="3"/>
      <c r="E50" s="82"/>
      <c r="F50" s="83"/>
      <c r="G50" s="90"/>
      <c r="H50" s="36"/>
      <c r="I50" s="36"/>
      <c r="J50" s="36"/>
      <c r="K50" s="3">
        <f>(I50*J50)</f>
        <v>0</v>
      </c>
    </row>
    <row r="51" spans="1:11" ht="12.75">
      <c r="A51" s="4"/>
      <c r="C51" s="3"/>
      <c r="D51" s="3"/>
      <c r="E51" s="82"/>
      <c r="F51" s="83"/>
      <c r="G51" s="90"/>
      <c r="H51" s="36"/>
      <c r="I51" s="36"/>
      <c r="J51" s="36"/>
      <c r="K51" s="3">
        <f>(I51*J51)</f>
        <v>0</v>
      </c>
    </row>
    <row r="52" spans="1:11" ht="12.75">
      <c r="A52" s="4"/>
      <c r="C52" s="3"/>
      <c r="D52" s="3"/>
      <c r="E52" s="82"/>
      <c r="F52" s="83"/>
      <c r="G52" s="85"/>
      <c r="H52" s="2"/>
      <c r="I52" s="3"/>
      <c r="J52" s="3"/>
      <c r="K52" s="3"/>
    </row>
    <row r="53" spans="1:11" ht="12.75">
      <c r="A53" s="5" t="s">
        <v>37</v>
      </c>
      <c r="C53" s="3"/>
      <c r="D53" s="3"/>
      <c r="E53" s="82"/>
      <c r="F53" s="83"/>
      <c r="G53" s="85" t="s">
        <v>37</v>
      </c>
      <c r="H53" s="2"/>
      <c r="I53" s="3"/>
      <c r="J53" s="3"/>
      <c r="K53" s="3"/>
    </row>
    <row r="54" spans="1:11" ht="12.75">
      <c r="A54" s="7" t="s">
        <v>154</v>
      </c>
      <c r="B54" s="2" t="s">
        <v>34</v>
      </c>
      <c r="C54" s="20">
        <v>7.78</v>
      </c>
      <c r="D54" s="52">
        <v>3.47</v>
      </c>
      <c r="E54" s="82">
        <f>(C54*D54)</f>
        <v>26.9966</v>
      </c>
      <c r="F54" s="83"/>
      <c r="G54" s="85" t="s">
        <v>35</v>
      </c>
      <c r="H54" s="2" t="s">
        <v>34</v>
      </c>
      <c r="I54" s="36"/>
      <c r="J54" s="36"/>
      <c r="K54" s="3">
        <f>(I54*J54)</f>
        <v>0</v>
      </c>
    </row>
    <row r="55" spans="1:11" ht="12.75">
      <c r="A55" s="7" t="s">
        <v>155</v>
      </c>
      <c r="B55" s="2" t="s">
        <v>34</v>
      </c>
      <c r="C55" s="20">
        <v>0.71</v>
      </c>
      <c r="D55" s="45">
        <v>3.15</v>
      </c>
      <c r="E55" s="82">
        <f>(C55*D55)</f>
        <v>2.2365</v>
      </c>
      <c r="F55" s="83"/>
      <c r="G55" s="85" t="s">
        <v>36</v>
      </c>
      <c r="H55" s="2" t="s">
        <v>34</v>
      </c>
      <c r="I55" s="36"/>
      <c r="J55" s="36"/>
      <c r="K55" s="3">
        <f>(I55*J55)</f>
        <v>0</v>
      </c>
    </row>
    <row r="56" spans="1:11" ht="12.75">
      <c r="A56" s="5" t="s">
        <v>13</v>
      </c>
      <c r="B56" s="2" t="s">
        <v>39</v>
      </c>
      <c r="C56" s="20">
        <v>0</v>
      </c>
      <c r="D56" s="3">
        <v>0</v>
      </c>
      <c r="E56" s="82">
        <f>(C56*D56)</f>
        <v>0</v>
      </c>
      <c r="F56" s="83"/>
      <c r="G56" s="85" t="s">
        <v>13</v>
      </c>
      <c r="H56" s="2" t="s">
        <v>39</v>
      </c>
      <c r="I56" s="36"/>
      <c r="J56" s="36"/>
      <c r="K56" s="3">
        <f>(I56*J56)</f>
        <v>0</v>
      </c>
    </row>
    <row r="57" spans="1:11" ht="12.75">
      <c r="A57" s="5" t="s">
        <v>14</v>
      </c>
      <c r="B57" s="2" t="s">
        <v>1</v>
      </c>
      <c r="C57" s="20">
        <v>1</v>
      </c>
      <c r="D57" s="3">
        <f>(E54+E55)*0.15</f>
        <v>4.384965</v>
      </c>
      <c r="E57" s="82">
        <f>(C57*D57)</f>
        <v>4.384965</v>
      </c>
      <c r="F57" s="83"/>
      <c r="G57" s="85" t="s">
        <v>14</v>
      </c>
      <c r="H57" s="2" t="s">
        <v>1</v>
      </c>
      <c r="I57" s="36"/>
      <c r="J57" s="36"/>
      <c r="K57" s="3">
        <f>(I57*J57)</f>
        <v>0</v>
      </c>
    </row>
    <row r="58" spans="1:11" ht="12.75">
      <c r="A58" s="5"/>
      <c r="C58" s="3"/>
      <c r="D58" s="3"/>
      <c r="E58" s="82"/>
      <c r="F58" s="83"/>
      <c r="G58" s="85"/>
      <c r="H58" s="2"/>
      <c r="I58" s="3"/>
      <c r="J58" s="3"/>
      <c r="K58" s="3"/>
    </row>
    <row r="59" spans="1:11" ht="12.75">
      <c r="A59" s="5" t="s">
        <v>40</v>
      </c>
      <c r="E59" s="80"/>
      <c r="F59" s="83"/>
      <c r="G59" s="85" t="s">
        <v>40</v>
      </c>
      <c r="H59" s="2"/>
      <c r="I59" s="2"/>
      <c r="J59" s="2"/>
      <c r="K59" s="2"/>
    </row>
    <row r="60" spans="1:11" ht="12.75">
      <c r="A60" s="5" t="s">
        <v>41</v>
      </c>
      <c r="B60" s="2" t="s">
        <v>1</v>
      </c>
      <c r="C60" s="3">
        <v>1</v>
      </c>
      <c r="D60" s="20">
        <v>4.48</v>
      </c>
      <c r="E60" s="115">
        <f>(C60*D60)</f>
        <v>4.48</v>
      </c>
      <c r="F60" s="71"/>
      <c r="G60" s="85" t="s">
        <v>41</v>
      </c>
      <c r="H60" s="2" t="s">
        <v>1</v>
      </c>
      <c r="I60" s="36"/>
      <c r="J60" s="36"/>
      <c r="K60" s="3">
        <f>(I60*J60)</f>
        <v>0</v>
      </c>
    </row>
    <row r="61" spans="1:11" ht="12.75">
      <c r="A61" s="5" t="s">
        <v>42</v>
      </c>
      <c r="B61" s="2" t="s">
        <v>1</v>
      </c>
      <c r="C61" s="3">
        <v>1</v>
      </c>
      <c r="D61" s="20">
        <v>18.42</v>
      </c>
      <c r="E61" s="115">
        <f>(C61*D61)</f>
        <v>18.42</v>
      </c>
      <c r="F61" s="83"/>
      <c r="G61" s="85" t="s">
        <v>42</v>
      </c>
      <c r="H61" s="2" t="s">
        <v>1</v>
      </c>
      <c r="I61" s="36"/>
      <c r="J61" s="36"/>
      <c r="K61" s="3">
        <f>(I61*J61)</f>
        <v>0</v>
      </c>
    </row>
    <row r="62" spans="1:11" ht="12.75">
      <c r="A62" s="5"/>
      <c r="C62" s="3"/>
      <c r="D62" s="3"/>
      <c r="E62" s="82"/>
      <c r="F62" s="83"/>
      <c r="G62" s="85"/>
      <c r="H62" s="2"/>
      <c r="I62" s="97"/>
      <c r="J62" s="97"/>
      <c r="K62" s="3"/>
    </row>
    <row r="63" spans="1:11" ht="14.25">
      <c r="A63" s="5"/>
      <c r="C63" s="3"/>
      <c r="D63" s="3"/>
      <c r="E63" s="82"/>
      <c r="F63" s="83"/>
      <c r="G63" s="100" t="s">
        <v>63</v>
      </c>
      <c r="H63" s="2" t="s">
        <v>1</v>
      </c>
      <c r="I63" s="36"/>
      <c r="J63" s="36"/>
      <c r="K63" s="3">
        <f>(I63*J63)</f>
        <v>0</v>
      </c>
    </row>
    <row r="64" spans="1:11" ht="12.75">
      <c r="A64" s="5"/>
      <c r="C64" s="3"/>
      <c r="D64" s="3"/>
      <c r="E64" s="82"/>
      <c r="F64" s="83"/>
      <c r="G64" s="85"/>
      <c r="H64" s="2"/>
      <c r="I64" s="3"/>
      <c r="J64" s="3"/>
      <c r="K64" s="3"/>
    </row>
    <row r="65" spans="1:11" ht="12.75">
      <c r="A65" s="4" t="s">
        <v>11</v>
      </c>
      <c r="C65" s="3"/>
      <c r="D65" s="3"/>
      <c r="E65" s="82">
        <f>SUM(E28:E64)</f>
        <v>274.058065</v>
      </c>
      <c r="F65" s="83"/>
      <c r="G65" s="65" t="s">
        <v>11</v>
      </c>
      <c r="H65" s="2"/>
      <c r="I65" s="3"/>
      <c r="J65" s="3"/>
      <c r="K65" s="3">
        <f>SUM(K28:K64)</f>
        <v>0</v>
      </c>
    </row>
    <row r="66" spans="1:11" ht="12.75">
      <c r="A66" s="5"/>
      <c r="C66" s="3"/>
      <c r="D66" s="3"/>
      <c r="E66" s="82"/>
      <c r="F66" s="83"/>
      <c r="G66" s="85"/>
      <c r="H66" s="2"/>
      <c r="I66" s="3"/>
      <c r="J66" s="3"/>
      <c r="K66" s="3"/>
    </row>
    <row r="67" spans="1:11" ht="12.75">
      <c r="A67" s="4" t="s">
        <v>7</v>
      </c>
      <c r="B67" s="2" t="s">
        <v>1</v>
      </c>
      <c r="C67" s="3">
        <f>(E65)</f>
        <v>274.058065</v>
      </c>
      <c r="D67" s="8">
        <v>0.0399</v>
      </c>
      <c r="E67" s="82">
        <f>(C67*D67)/2</f>
        <v>5.46745839675</v>
      </c>
      <c r="F67" s="83"/>
      <c r="G67" s="65" t="s">
        <v>7</v>
      </c>
      <c r="H67" s="2" t="s">
        <v>1</v>
      </c>
      <c r="I67" s="69"/>
      <c r="J67" s="68">
        <f>(K65)</f>
        <v>0</v>
      </c>
      <c r="K67" s="3">
        <f>(I67*J67)/2</f>
        <v>0</v>
      </c>
    </row>
    <row r="68" spans="1:11" ht="12.75">
      <c r="A68" s="4"/>
      <c r="C68" s="3"/>
      <c r="D68" s="8"/>
      <c r="E68" s="82"/>
      <c r="F68" s="83"/>
      <c r="G68" s="65" t="s">
        <v>120</v>
      </c>
      <c r="H68" s="2"/>
      <c r="I68" s="3"/>
      <c r="J68" s="8"/>
      <c r="K68" s="3"/>
    </row>
    <row r="69" spans="1:11" ht="12.75">
      <c r="A69" s="4"/>
      <c r="C69" s="3"/>
      <c r="D69" s="8"/>
      <c r="E69" s="82"/>
      <c r="F69" s="83"/>
      <c r="G69" s="65"/>
      <c r="H69" s="2"/>
      <c r="I69" s="3"/>
      <c r="J69" s="8"/>
      <c r="K69" s="3"/>
    </row>
    <row r="70" spans="1:11" s="1" customFormat="1" ht="12.75">
      <c r="A70" s="76" t="s">
        <v>58</v>
      </c>
      <c r="B70" s="12"/>
      <c r="C70" s="10"/>
      <c r="D70" s="117"/>
      <c r="E70" s="70">
        <f>SUM(E65:E68)</f>
        <v>279.52552339675</v>
      </c>
      <c r="F70" s="19"/>
      <c r="G70" s="104" t="s">
        <v>58</v>
      </c>
      <c r="H70" s="12"/>
      <c r="I70" s="10"/>
      <c r="J70" s="117"/>
      <c r="K70" s="10">
        <f>SUM(K65:K68)</f>
        <v>0</v>
      </c>
    </row>
    <row r="71" spans="1:11" ht="12.75">
      <c r="A71" s="4"/>
      <c r="C71" s="3"/>
      <c r="D71" s="8"/>
      <c r="E71" s="82"/>
      <c r="F71" s="83"/>
      <c r="G71" s="65"/>
      <c r="H71" s="2"/>
      <c r="I71" s="3"/>
      <c r="J71" s="8"/>
      <c r="K71" s="3"/>
    </row>
    <row r="72" spans="1:11" ht="12.75">
      <c r="A72" s="76" t="s">
        <v>98</v>
      </c>
      <c r="B72" s="42"/>
      <c r="C72" s="45"/>
      <c r="D72" s="57"/>
      <c r="E72" s="60">
        <f>(E70)/C19</f>
        <v>127.0570560894318</v>
      </c>
      <c r="F72" s="33"/>
      <c r="G72" s="76" t="s">
        <v>98</v>
      </c>
      <c r="H72" s="42"/>
      <c r="I72" s="45"/>
      <c r="J72" s="57"/>
      <c r="K72" s="60" t="e">
        <f>(K70)/I19</f>
        <v>#DIV/0!</v>
      </c>
    </row>
    <row r="73" spans="1:11" ht="12.75">
      <c r="A73" s="5"/>
      <c r="C73" s="3"/>
      <c r="D73" s="3"/>
      <c r="E73" s="82"/>
      <c r="F73" s="83"/>
      <c r="G73" s="85"/>
      <c r="H73" s="2"/>
      <c r="I73" s="3"/>
      <c r="J73" s="3"/>
      <c r="K73" s="3"/>
    </row>
    <row r="74" spans="1:11" ht="12.75">
      <c r="A74" s="9" t="s">
        <v>8</v>
      </c>
      <c r="C74" s="3"/>
      <c r="D74" s="3"/>
      <c r="E74" s="82"/>
      <c r="F74" s="83"/>
      <c r="G74" s="81" t="s">
        <v>8</v>
      </c>
      <c r="H74" s="2"/>
      <c r="I74" s="3"/>
      <c r="J74" s="3"/>
      <c r="K74" s="3"/>
    </row>
    <row r="75" spans="1:11" ht="12.75">
      <c r="A75" s="5"/>
      <c r="C75" s="3"/>
      <c r="D75" s="3"/>
      <c r="E75" s="82"/>
      <c r="F75" s="83"/>
      <c r="G75" s="85"/>
      <c r="H75" s="2"/>
      <c r="I75" s="3"/>
      <c r="J75" s="3"/>
      <c r="K75" s="3"/>
    </row>
    <row r="76" spans="2:11" ht="12.75">
      <c r="B76" s="12" t="s">
        <v>2</v>
      </c>
      <c r="C76" s="12" t="s">
        <v>3</v>
      </c>
      <c r="D76" s="12" t="s">
        <v>4</v>
      </c>
      <c r="E76" s="108" t="s">
        <v>5</v>
      </c>
      <c r="F76" s="83"/>
      <c r="G76" s="78"/>
      <c r="H76" s="12" t="s">
        <v>2</v>
      </c>
      <c r="I76" s="12" t="s">
        <v>3</v>
      </c>
      <c r="J76" s="12" t="s">
        <v>4</v>
      </c>
      <c r="K76" s="12" t="s">
        <v>5</v>
      </c>
    </row>
    <row r="77" spans="1:11" ht="12.75">
      <c r="A77" s="6"/>
      <c r="B77" s="12"/>
      <c r="C77" s="12"/>
      <c r="D77" s="12" t="s">
        <v>0</v>
      </c>
      <c r="E77" s="108" t="s">
        <v>6</v>
      </c>
      <c r="F77" s="83"/>
      <c r="G77" s="99"/>
      <c r="H77" s="12"/>
      <c r="I77" s="12"/>
      <c r="J77" s="12" t="s">
        <v>0</v>
      </c>
      <c r="K77" s="12" t="s">
        <v>6</v>
      </c>
    </row>
    <row r="78" spans="1:11" ht="12.75">
      <c r="A78" s="6"/>
      <c r="C78" s="3"/>
      <c r="D78" s="3"/>
      <c r="E78" s="82"/>
      <c r="F78" s="83"/>
      <c r="G78" s="99"/>
      <c r="H78" s="2"/>
      <c r="I78" s="3"/>
      <c r="J78" s="3"/>
      <c r="K78" s="3"/>
    </row>
    <row r="79" spans="1:11" ht="12.75">
      <c r="A79" s="7" t="s">
        <v>64</v>
      </c>
      <c r="B79" s="2" t="s">
        <v>43</v>
      </c>
      <c r="C79" s="3">
        <v>0</v>
      </c>
      <c r="D79" s="3">
        <v>0</v>
      </c>
      <c r="E79" s="82">
        <f>(C79*D79)</f>
        <v>0</v>
      </c>
      <c r="F79" s="71"/>
      <c r="G79" s="100" t="s">
        <v>121</v>
      </c>
      <c r="H79" s="2" t="s">
        <v>43</v>
      </c>
      <c r="I79" s="69"/>
      <c r="J79" s="68">
        <f>(K21)</f>
        <v>0</v>
      </c>
      <c r="K79" s="3">
        <f>(I79*J79)</f>
        <v>0</v>
      </c>
    </row>
    <row r="80" spans="1:11" ht="12.75">
      <c r="A80" s="7"/>
      <c r="C80" s="3"/>
      <c r="D80" s="3"/>
      <c r="E80" s="82"/>
      <c r="F80" s="71"/>
      <c r="G80" s="100"/>
      <c r="H80" s="2"/>
      <c r="I80" s="66"/>
      <c r="J80" s="56"/>
      <c r="K80" s="3"/>
    </row>
    <row r="81" spans="1:11" ht="12.75">
      <c r="A81" s="59" t="s">
        <v>112</v>
      </c>
      <c r="B81" s="42" t="s">
        <v>113</v>
      </c>
      <c r="C81" s="45">
        <v>1</v>
      </c>
      <c r="D81" s="45">
        <f>(E65)*0.05</f>
        <v>13.70290325</v>
      </c>
      <c r="E81" s="46">
        <f>(C81*D81)</f>
        <v>13.70290325</v>
      </c>
      <c r="F81" s="33"/>
      <c r="G81" s="59" t="s">
        <v>122</v>
      </c>
      <c r="H81" s="42" t="s">
        <v>113</v>
      </c>
      <c r="I81" s="69"/>
      <c r="J81" s="67">
        <f>(K65)</f>
        <v>0</v>
      </c>
      <c r="K81" s="3">
        <f>(I81*J81)</f>
        <v>0</v>
      </c>
    </row>
    <row r="82" spans="1:11" ht="12.75">
      <c r="A82" s="7"/>
      <c r="C82" s="3"/>
      <c r="D82" s="3"/>
      <c r="E82" s="82"/>
      <c r="F82" s="71"/>
      <c r="G82" s="100"/>
      <c r="H82" s="2"/>
      <c r="I82" s="97"/>
      <c r="J82" s="97"/>
      <c r="K82" s="3"/>
    </row>
    <row r="83" spans="1:11" ht="12.75">
      <c r="A83" s="101" t="s">
        <v>54</v>
      </c>
      <c r="B83" s="2" t="s">
        <v>1</v>
      </c>
      <c r="C83" s="97">
        <v>1</v>
      </c>
      <c r="D83" s="97">
        <v>136</v>
      </c>
      <c r="E83" s="82">
        <f>(C83*D83)</f>
        <v>136</v>
      </c>
      <c r="F83" s="83"/>
      <c r="G83" s="100" t="s">
        <v>54</v>
      </c>
      <c r="H83" s="2" t="s">
        <v>1</v>
      </c>
      <c r="I83" s="36"/>
      <c r="J83" s="36"/>
      <c r="K83" s="3">
        <f>(I83*J83)</f>
        <v>0</v>
      </c>
    </row>
    <row r="84" spans="1:11" ht="12.75">
      <c r="A84" s="7"/>
      <c r="C84" s="8"/>
      <c r="D84" s="3"/>
      <c r="E84" s="82"/>
      <c r="F84" s="83"/>
      <c r="G84" s="100"/>
      <c r="H84" s="2"/>
      <c r="I84" s="8"/>
      <c r="J84" s="3"/>
      <c r="K84" s="3"/>
    </row>
    <row r="85" spans="1:11" ht="12.75">
      <c r="A85" s="7" t="s">
        <v>9</v>
      </c>
      <c r="B85" s="2" t="s">
        <v>10</v>
      </c>
      <c r="C85" s="3">
        <v>2.37</v>
      </c>
      <c r="D85" s="3">
        <v>10</v>
      </c>
      <c r="E85" s="82">
        <f>(C85*D85)</f>
        <v>23.700000000000003</v>
      </c>
      <c r="F85" s="83"/>
      <c r="G85" s="100" t="s">
        <v>9</v>
      </c>
      <c r="H85" s="2" t="s">
        <v>10</v>
      </c>
      <c r="I85" s="36"/>
      <c r="J85" s="36"/>
      <c r="K85" s="3">
        <f>(I85*J85)</f>
        <v>0</v>
      </c>
    </row>
    <row r="86" spans="1:11" ht="12.75">
      <c r="A86" s="7"/>
      <c r="C86" s="3"/>
      <c r="D86" s="3"/>
      <c r="E86" s="82"/>
      <c r="F86" s="83"/>
      <c r="G86" s="100"/>
      <c r="H86" s="2"/>
      <c r="I86" s="3"/>
      <c r="J86" s="3"/>
      <c r="K86" s="3"/>
    </row>
    <row r="87" spans="1:11" ht="12.75">
      <c r="A87" s="7" t="s">
        <v>44</v>
      </c>
      <c r="C87" s="3"/>
      <c r="D87" s="3"/>
      <c r="E87" s="82"/>
      <c r="F87" s="83"/>
      <c r="G87" s="100" t="s">
        <v>44</v>
      </c>
      <c r="H87" s="2"/>
      <c r="I87" s="3"/>
      <c r="J87" s="3"/>
      <c r="K87" s="3"/>
    </row>
    <row r="88" spans="1:11" ht="12.75">
      <c r="A88" s="5" t="s">
        <v>41</v>
      </c>
      <c r="B88" s="2" t="s">
        <v>1</v>
      </c>
      <c r="C88" s="3">
        <v>1</v>
      </c>
      <c r="D88" s="20">
        <v>6.13</v>
      </c>
      <c r="E88" s="82">
        <f>(C88*D88)</f>
        <v>6.13</v>
      </c>
      <c r="F88" s="83"/>
      <c r="G88" s="85" t="s">
        <v>41</v>
      </c>
      <c r="H88" s="2" t="s">
        <v>1</v>
      </c>
      <c r="I88" s="36"/>
      <c r="J88" s="36"/>
      <c r="K88" s="3">
        <f>(I88*J88)</f>
        <v>0</v>
      </c>
    </row>
    <row r="89" spans="1:11" ht="12.75">
      <c r="A89" s="5" t="s">
        <v>42</v>
      </c>
      <c r="B89" s="2" t="s">
        <v>1</v>
      </c>
      <c r="C89" s="3">
        <v>1</v>
      </c>
      <c r="D89" s="20">
        <v>18.76</v>
      </c>
      <c r="E89" s="82">
        <f>(C89*D89)</f>
        <v>18.76</v>
      </c>
      <c r="F89" s="83"/>
      <c r="G89" s="85" t="s">
        <v>42</v>
      </c>
      <c r="H89" s="2" t="s">
        <v>1</v>
      </c>
      <c r="I89" s="36"/>
      <c r="J89" s="36"/>
      <c r="K89" s="3">
        <f>(I89*J89)</f>
        <v>0</v>
      </c>
    </row>
    <row r="90" spans="1:11" ht="12.75">
      <c r="A90" s="5"/>
      <c r="C90" s="3"/>
      <c r="D90" s="89"/>
      <c r="E90" s="82"/>
      <c r="F90" s="83"/>
      <c r="G90" s="85"/>
      <c r="H90" s="2"/>
      <c r="I90" s="3"/>
      <c r="J90" s="3"/>
      <c r="K90" s="3"/>
    </row>
    <row r="91" spans="1:11" ht="12.75">
      <c r="A91" s="7" t="s">
        <v>45</v>
      </c>
      <c r="C91" s="3"/>
      <c r="D91" s="89"/>
      <c r="E91" s="82"/>
      <c r="F91" s="83"/>
      <c r="G91" s="100" t="s">
        <v>45</v>
      </c>
      <c r="H91" s="2"/>
      <c r="I91" s="3"/>
      <c r="J91" s="3"/>
      <c r="K91" s="3"/>
    </row>
    <row r="92" spans="1:11" ht="12.75">
      <c r="A92" s="5" t="s">
        <v>41</v>
      </c>
      <c r="B92" s="2" t="s">
        <v>1</v>
      </c>
      <c r="C92" s="3">
        <v>1</v>
      </c>
      <c r="D92" s="20">
        <v>11.21</v>
      </c>
      <c r="E92" s="82">
        <f>(C92*D92)</f>
        <v>11.21</v>
      </c>
      <c r="F92" s="83"/>
      <c r="G92" s="85" t="s">
        <v>41</v>
      </c>
      <c r="H92" s="2" t="s">
        <v>1</v>
      </c>
      <c r="I92" s="36"/>
      <c r="J92" s="36"/>
      <c r="K92" s="3">
        <f>(I92*J92)</f>
        <v>0</v>
      </c>
    </row>
    <row r="93" spans="1:11" ht="12.75">
      <c r="A93" s="5" t="s">
        <v>42</v>
      </c>
      <c r="B93" s="2" t="s">
        <v>1</v>
      </c>
      <c r="C93" s="3">
        <v>1</v>
      </c>
      <c r="D93" s="20">
        <v>44.34</v>
      </c>
      <c r="E93" s="82">
        <f>(C93*D93)</f>
        <v>44.34</v>
      </c>
      <c r="F93" s="83"/>
      <c r="G93" s="85" t="s">
        <v>42</v>
      </c>
      <c r="H93" s="2" t="s">
        <v>1</v>
      </c>
      <c r="I93" s="36"/>
      <c r="J93" s="36"/>
      <c r="K93" s="3">
        <f>(I93*J93)</f>
        <v>0</v>
      </c>
    </row>
    <row r="94" spans="5:11" ht="12.75">
      <c r="E94" s="80"/>
      <c r="F94" s="83"/>
      <c r="G94" s="78"/>
      <c r="H94" s="2"/>
      <c r="I94" s="2"/>
      <c r="J94" s="2"/>
      <c r="K94" s="2"/>
    </row>
    <row r="95" spans="1:11" s="1" customFormat="1" ht="12.75">
      <c r="A95" s="76" t="s">
        <v>65</v>
      </c>
      <c r="B95" s="12"/>
      <c r="C95" s="12"/>
      <c r="D95" s="12"/>
      <c r="E95" s="70">
        <f>SUM(E79:E94)</f>
        <v>253.84290325</v>
      </c>
      <c r="F95" s="26"/>
      <c r="G95" s="116" t="s">
        <v>65</v>
      </c>
      <c r="H95" s="12"/>
      <c r="I95" s="12"/>
      <c r="J95" s="12"/>
      <c r="K95" s="10">
        <f>SUM(K79:K94)</f>
        <v>0</v>
      </c>
    </row>
    <row r="96" spans="5:11" ht="12.75">
      <c r="E96" s="80"/>
      <c r="F96" s="83"/>
      <c r="G96" s="78"/>
      <c r="H96" s="2"/>
      <c r="I96" s="2"/>
      <c r="J96" s="2"/>
      <c r="K96" s="2"/>
    </row>
    <row r="97" spans="1:11" ht="12.75">
      <c r="A97" s="48" t="s">
        <v>59</v>
      </c>
      <c r="E97" s="70">
        <f>(E70+E95)</f>
        <v>533.36842664675</v>
      </c>
      <c r="F97" s="71"/>
      <c r="G97" s="84" t="s">
        <v>59</v>
      </c>
      <c r="H97" s="2"/>
      <c r="I97" s="2"/>
      <c r="J97" s="2"/>
      <c r="K97" s="10">
        <f>(K70+K95)</f>
        <v>0</v>
      </c>
    </row>
    <row r="98" spans="1:11" ht="12.75">
      <c r="A98" s="48"/>
      <c r="E98" s="80"/>
      <c r="F98" s="19"/>
      <c r="G98" s="78"/>
      <c r="H98" s="2"/>
      <c r="I98" s="2"/>
      <c r="J98" s="2"/>
      <c r="K98" s="2"/>
    </row>
    <row r="99" spans="1:11" ht="12.75">
      <c r="A99" s="58" t="s">
        <v>62</v>
      </c>
      <c r="E99" s="70">
        <f>(E21-E70)</f>
        <v>101.07447660325005</v>
      </c>
      <c r="F99" s="71"/>
      <c r="G99" s="84" t="s">
        <v>62</v>
      </c>
      <c r="H99" s="2"/>
      <c r="I99" s="2"/>
      <c r="J99" s="2"/>
      <c r="K99" s="10">
        <f>(K21-K70)</f>
        <v>0</v>
      </c>
    </row>
    <row r="100" spans="1:11" ht="12.75">
      <c r="A100" s="1"/>
      <c r="E100" s="19"/>
      <c r="F100" s="32"/>
      <c r="G100" s="29"/>
      <c r="H100" s="2"/>
      <c r="I100" s="2"/>
      <c r="J100" s="2"/>
      <c r="K100" s="10"/>
    </row>
    <row r="101" spans="1:11" ht="12.75">
      <c r="A101" s="48" t="s">
        <v>60</v>
      </c>
      <c r="E101" s="60">
        <f>(E21-E97)</f>
        <v>-152.76842664674996</v>
      </c>
      <c r="F101" s="32"/>
      <c r="G101" s="1" t="s">
        <v>60</v>
      </c>
      <c r="I101" s="2"/>
      <c r="J101" s="2"/>
      <c r="K101" s="19">
        <f>(K21-K97)</f>
        <v>0</v>
      </c>
    </row>
    <row r="102" spans="1:11" ht="12.75">
      <c r="A102" s="1"/>
      <c r="E102" s="19"/>
      <c r="F102" s="32"/>
      <c r="G102" s="1"/>
      <c r="H102" s="2"/>
      <c r="I102" s="2"/>
      <c r="J102" s="2"/>
      <c r="K102" s="19"/>
    </row>
    <row r="103" spans="1:11" ht="12.75">
      <c r="A103" s="1" t="s">
        <v>99</v>
      </c>
      <c r="B103" s="2" t="s">
        <v>97</v>
      </c>
      <c r="E103" s="70">
        <f>(E97/C19)</f>
        <v>242.44019393034088</v>
      </c>
      <c r="F103" s="32"/>
      <c r="G103" s="1" t="s">
        <v>99</v>
      </c>
      <c r="H103" s="2" t="s">
        <v>97</v>
      </c>
      <c r="I103" s="2"/>
      <c r="J103" s="2"/>
      <c r="K103" s="19" t="e">
        <f>(K97/I19)</f>
        <v>#DIV/0!</v>
      </c>
    </row>
    <row r="104" spans="1:11" ht="12.75">
      <c r="A104" s="1"/>
      <c r="E104" s="19"/>
      <c r="F104" s="71"/>
      <c r="G104" s="1"/>
      <c r="H104" s="2"/>
      <c r="I104" s="2"/>
      <c r="J104" s="2"/>
      <c r="K104" s="19"/>
    </row>
    <row r="105" spans="1:11" ht="12.75">
      <c r="A105" s="1"/>
      <c r="E105" s="19"/>
      <c r="F105" s="19"/>
      <c r="G105" s="1"/>
      <c r="H105" s="2"/>
      <c r="I105" s="2"/>
      <c r="J105" s="2"/>
      <c r="K105" s="10"/>
    </row>
    <row r="106" spans="1:11" ht="14.25">
      <c r="A106" s="130" t="s">
        <v>144</v>
      </c>
      <c r="E106" s="19"/>
      <c r="F106" s="19"/>
      <c r="G106" s="1"/>
      <c r="H106" s="2"/>
      <c r="I106" s="2"/>
      <c r="J106" s="2"/>
      <c r="K106" s="10"/>
    </row>
    <row r="107" spans="1:11" ht="12.75">
      <c r="A107" s="1"/>
      <c r="E107" s="19"/>
      <c r="F107" s="19"/>
      <c r="G107" s="1"/>
      <c r="H107" s="2"/>
      <c r="I107" s="2"/>
      <c r="J107" s="2"/>
      <c r="K107" s="10"/>
    </row>
    <row r="108" spans="1:11" ht="14.25">
      <c r="A108" s="122" t="s">
        <v>162</v>
      </c>
      <c r="E108" s="19"/>
      <c r="F108" s="19"/>
      <c r="G108" s="1"/>
      <c r="H108" s="2"/>
      <c r="I108" s="2"/>
      <c r="J108" s="2"/>
      <c r="K108" s="10"/>
    </row>
    <row r="109" spans="1:11" ht="12.75">
      <c r="A109" s="18" t="s">
        <v>158</v>
      </c>
      <c r="E109" s="19"/>
      <c r="F109" s="19"/>
      <c r="G109" s="1"/>
      <c r="H109" s="2"/>
      <c r="I109" s="2"/>
      <c r="J109" s="2"/>
      <c r="K109" s="10"/>
    </row>
    <row r="110" spans="1:7" ht="12.75">
      <c r="A110" s="72" t="s">
        <v>157</v>
      </c>
      <c r="E110" s="3"/>
      <c r="F110" s="3"/>
      <c r="G110" s="1"/>
    </row>
    <row r="111" spans="1:7" ht="12.75">
      <c r="A111" s="72"/>
      <c r="E111" s="3"/>
      <c r="F111" s="3"/>
      <c r="G111" s="1"/>
    </row>
    <row r="112" ht="12.75">
      <c r="A112" s="18" t="s">
        <v>146</v>
      </c>
    </row>
    <row r="113" ht="12.75">
      <c r="A113" t="s">
        <v>15</v>
      </c>
    </row>
    <row r="116" ht="12.75"/>
    <row r="117" ht="12.75"/>
    <row r="118" ht="12.75"/>
    <row r="119" ht="12.75"/>
    <row r="120" ht="12.75"/>
    <row r="121" ht="12.75"/>
    <row r="122" ht="12.75"/>
  </sheetData>
  <sheetProtection password="C610" sheet="1"/>
  <hyperlinks>
    <hyperlink ref="A110" r:id="rId1" display="  Wisconsin's 2013 Custom Rate Guide.  "/>
  </hyperlinks>
  <printOptions/>
  <pageMargins left="0.75" right="0.75" top="1" bottom="1" header="0.5" footer="0.5"/>
  <pageSetup orientation="portrait" paperSize="9"/>
  <ignoredErrors>
    <ignoredError sqref="K103 K72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9"/>
  <sheetViews>
    <sheetView zoomScale="75" zoomScaleNormal="75" zoomScalePageLayoutView="0" workbookViewId="0" topLeftCell="A66">
      <selection activeCell="H99" sqref="H99"/>
    </sheetView>
  </sheetViews>
  <sheetFormatPr defaultColWidth="9.140625" defaultRowHeight="12.75"/>
  <cols>
    <col min="1" max="1" width="41.28125" style="0" customWidth="1"/>
    <col min="2" max="2" width="22.28125" style="0" customWidth="1"/>
    <col min="3" max="3" width="11.28125" style="0" customWidth="1"/>
    <col min="5" max="5" width="11.421875" style="0" customWidth="1"/>
    <col min="6" max="6" width="3.140625" style="0" customWidth="1"/>
    <col min="7" max="7" width="45.140625" style="0" customWidth="1"/>
    <col min="8" max="8" width="20.421875" style="0" customWidth="1"/>
    <col min="9" max="9" width="10.421875" style="0" customWidth="1"/>
    <col min="11" max="11" width="11.421875" style="0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E2" s="2"/>
      <c r="F2" s="2"/>
    </row>
    <row r="3" spans="2:6" ht="12.75">
      <c r="B3" s="2"/>
      <c r="C3" s="2"/>
      <c r="D3" s="2"/>
      <c r="E3" s="2"/>
      <c r="F3" s="2"/>
    </row>
    <row r="4" spans="2:6" ht="12.75">
      <c r="B4" s="2"/>
      <c r="C4" s="2"/>
      <c r="D4" s="2"/>
      <c r="E4" s="2"/>
      <c r="F4" s="2"/>
    </row>
    <row r="5" spans="2:6" ht="12.75">
      <c r="B5" s="2"/>
      <c r="C5" s="2"/>
      <c r="D5" s="2"/>
      <c r="E5" s="2"/>
      <c r="F5" s="2"/>
    </row>
    <row r="6" spans="2:6" ht="12.75">
      <c r="B6" s="2"/>
      <c r="C6" s="2"/>
      <c r="D6" s="2"/>
      <c r="E6" s="2"/>
      <c r="F6" s="2"/>
    </row>
    <row r="7" spans="1:7" ht="18">
      <c r="A7" s="25" t="s">
        <v>153</v>
      </c>
      <c r="B7" s="2"/>
      <c r="C7" s="2"/>
      <c r="D7" s="2"/>
      <c r="E7" s="2"/>
      <c r="F7" s="2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5.75">
      <c r="A10" s="22" t="s">
        <v>49</v>
      </c>
      <c r="B10" s="24"/>
      <c r="C10" s="2"/>
      <c r="D10" s="2"/>
      <c r="E10" s="2"/>
      <c r="F10" s="2"/>
      <c r="G10" s="11"/>
    </row>
    <row r="11" spans="1:7" ht="12.75">
      <c r="A11" s="11"/>
      <c r="B11" s="2"/>
      <c r="C11" s="2"/>
      <c r="D11" s="2"/>
      <c r="E11" s="2"/>
      <c r="F11" s="2"/>
      <c r="G11" s="11"/>
    </row>
    <row r="12" spans="1:7" ht="15.75">
      <c r="A12" s="23" t="s">
        <v>46</v>
      </c>
      <c r="B12" s="2"/>
      <c r="C12" s="2"/>
      <c r="D12" s="2"/>
      <c r="E12" s="2"/>
      <c r="F12" s="71"/>
      <c r="G12" s="23" t="s">
        <v>47</v>
      </c>
    </row>
    <row r="13" spans="1:7" ht="12.75">
      <c r="A13" s="11"/>
      <c r="B13" s="2"/>
      <c r="C13" s="2"/>
      <c r="D13" s="2"/>
      <c r="E13" s="2"/>
      <c r="F13" s="7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2:11" ht="12.75">
      <c r="B16" s="2"/>
      <c r="C16" s="2"/>
      <c r="D16" s="2"/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B17" s="2"/>
      <c r="C17" s="2"/>
      <c r="D17" s="2"/>
      <c r="E17" s="80"/>
      <c r="F17" s="83"/>
      <c r="G17" s="81" t="s">
        <v>48</v>
      </c>
      <c r="H17" s="2"/>
      <c r="I17" s="2"/>
      <c r="J17" s="2"/>
      <c r="K17" s="2"/>
    </row>
    <row r="18" spans="2:11" ht="12.75">
      <c r="B18" s="2"/>
      <c r="C18" s="2"/>
      <c r="D18" s="2"/>
      <c r="E18" s="80"/>
      <c r="F18" s="83"/>
      <c r="G18" s="78"/>
      <c r="H18" s="2"/>
      <c r="I18" s="2"/>
      <c r="J18" s="2"/>
      <c r="K18" s="2"/>
    </row>
    <row r="19" spans="1:11" ht="12.75">
      <c r="A19" t="s">
        <v>92</v>
      </c>
      <c r="B19" s="2" t="s">
        <v>93</v>
      </c>
      <c r="C19" s="3">
        <v>4</v>
      </c>
      <c r="D19" s="20">
        <v>173</v>
      </c>
      <c r="E19" s="82">
        <f>(C19*D19)</f>
        <v>692</v>
      </c>
      <c r="F19" s="83"/>
      <c r="G19" s="78" t="s">
        <v>92</v>
      </c>
      <c r="H19" s="2" t="s">
        <v>93</v>
      </c>
      <c r="I19" s="36"/>
      <c r="J19" s="36"/>
      <c r="K19" s="3">
        <f>(I19*J19)</f>
        <v>0</v>
      </c>
    </row>
    <row r="20" spans="2:11" ht="12.75">
      <c r="B20" s="2"/>
      <c r="C20" s="3"/>
      <c r="D20" s="3"/>
      <c r="E20" s="82"/>
      <c r="F20" s="71"/>
      <c r="G20" s="78"/>
      <c r="H20" s="2"/>
      <c r="I20" s="3"/>
      <c r="J20" s="3"/>
      <c r="K20" s="3"/>
    </row>
    <row r="21" spans="2:11" ht="12.75">
      <c r="B21" s="2"/>
      <c r="C21" s="3"/>
      <c r="D21" s="4" t="s">
        <v>12</v>
      </c>
      <c r="E21" s="82">
        <f>SUM(E19:E19)</f>
        <v>692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2:11" ht="12.75">
      <c r="B22" s="2"/>
      <c r="C22" s="2"/>
      <c r="D22" s="2"/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B23" s="2"/>
      <c r="C23" s="2"/>
      <c r="D23" s="2"/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B24" s="2"/>
      <c r="C24" s="2"/>
      <c r="D24" s="2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B25" s="2"/>
      <c r="C25" s="2"/>
      <c r="D25" s="2"/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B26" s="2"/>
      <c r="C26" s="2"/>
      <c r="D26" s="2"/>
      <c r="E26" s="80"/>
      <c r="F26" s="83"/>
      <c r="G26" s="84"/>
      <c r="H26" s="2"/>
      <c r="I26" s="2"/>
      <c r="J26" s="2"/>
      <c r="K26" s="2"/>
    </row>
    <row r="27" spans="1:11" ht="12.75">
      <c r="A27" s="1"/>
      <c r="B27" s="2"/>
      <c r="C27" s="2"/>
      <c r="D27" s="2"/>
      <c r="E27" s="80"/>
      <c r="F27" s="83"/>
      <c r="G27" s="84"/>
      <c r="H27" s="2"/>
      <c r="I27" s="2"/>
      <c r="J27" s="2"/>
      <c r="K27" s="2"/>
    </row>
    <row r="28" spans="1:11" ht="14.25">
      <c r="A28" s="59" t="s">
        <v>141</v>
      </c>
      <c r="B28" s="2"/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56</v>
      </c>
      <c r="B29" s="51" t="s">
        <v>50</v>
      </c>
      <c r="C29" s="3">
        <v>110</v>
      </c>
      <c r="D29" s="20">
        <v>0.268</v>
      </c>
      <c r="E29" s="82">
        <f>(C29*D29)</f>
        <v>29.48</v>
      </c>
      <c r="F29" s="83"/>
      <c r="G29" s="65" t="s">
        <v>56</v>
      </c>
      <c r="H29" s="51" t="s">
        <v>50</v>
      </c>
      <c r="I29" s="36"/>
      <c r="J29" s="36"/>
      <c r="K29" s="3">
        <f>(I29*J29)</f>
        <v>0</v>
      </c>
    </row>
    <row r="30" spans="1:11" ht="12.75">
      <c r="A30" s="127" t="s">
        <v>53</v>
      </c>
      <c r="B30" s="51" t="s">
        <v>50</v>
      </c>
      <c r="C30" s="3">
        <v>400</v>
      </c>
      <c r="D30" s="20">
        <v>0.24</v>
      </c>
      <c r="E30" s="82">
        <f>(C30*D30)</f>
        <v>96</v>
      </c>
      <c r="F30" s="83"/>
      <c r="G30" s="65" t="s">
        <v>53</v>
      </c>
      <c r="H30" s="51" t="s">
        <v>50</v>
      </c>
      <c r="I30" s="36"/>
      <c r="J30" s="36"/>
      <c r="K30" s="83">
        <f>(I30*J30)</f>
        <v>0</v>
      </c>
    </row>
    <row r="31" spans="1:11" ht="12.75">
      <c r="A31" s="4" t="s">
        <v>100</v>
      </c>
      <c r="B31" s="51" t="s">
        <v>50</v>
      </c>
      <c r="C31" s="3">
        <v>2</v>
      </c>
      <c r="D31" s="20">
        <v>0.95</v>
      </c>
      <c r="E31" s="82">
        <f>(C31*D31)</f>
        <v>1.9</v>
      </c>
      <c r="F31" s="83"/>
      <c r="G31" s="125" t="s">
        <v>100</v>
      </c>
      <c r="H31" s="126" t="s">
        <v>50</v>
      </c>
      <c r="I31" s="36"/>
      <c r="J31" s="36"/>
      <c r="K31" s="3">
        <f>(I31*J31)</f>
        <v>0</v>
      </c>
    </row>
    <row r="32" spans="1:11" ht="12.75">
      <c r="A32" s="4"/>
      <c r="B32" s="51"/>
      <c r="C32" s="3"/>
      <c r="D32" s="3"/>
      <c r="E32" s="82"/>
      <c r="F32" s="83"/>
      <c r="G32" s="90"/>
      <c r="H32" s="36"/>
      <c r="I32" s="36"/>
      <c r="J32" s="36"/>
      <c r="K32" s="3">
        <f>(I32*J32)</f>
        <v>0</v>
      </c>
    </row>
    <row r="33" spans="1:11" ht="12.75">
      <c r="A33" s="4"/>
      <c r="B33" s="2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27</v>
      </c>
      <c r="B34" s="2"/>
      <c r="C34" s="3"/>
      <c r="D34" s="3"/>
      <c r="E34" s="82"/>
      <c r="F34" s="83"/>
      <c r="G34" s="85" t="s">
        <v>27</v>
      </c>
      <c r="H34" s="2"/>
      <c r="I34" s="3"/>
      <c r="J34" s="3"/>
      <c r="K34" s="3"/>
    </row>
    <row r="35" spans="1:11" ht="12.75">
      <c r="A35" s="138" t="s">
        <v>91</v>
      </c>
      <c r="B35" s="2" t="s">
        <v>1</v>
      </c>
      <c r="C35" s="3">
        <v>1</v>
      </c>
      <c r="D35" s="3">
        <v>19.72</v>
      </c>
      <c r="E35" s="82">
        <f>(C35*D35)</f>
        <v>19.72</v>
      </c>
      <c r="F35" s="83"/>
      <c r="G35" s="65" t="s">
        <v>91</v>
      </c>
      <c r="H35" s="2" t="s">
        <v>1</v>
      </c>
      <c r="I35" s="36"/>
      <c r="J35" s="36"/>
      <c r="K35" s="3">
        <f aca="true" t="shared" si="0" ref="K35:K40">(I35*J35)</f>
        <v>0</v>
      </c>
    </row>
    <row r="36" spans="1:11" ht="12.75">
      <c r="A36" s="4" t="s">
        <v>30</v>
      </c>
      <c r="B36" s="2" t="s">
        <v>1</v>
      </c>
      <c r="C36" s="3">
        <v>1</v>
      </c>
      <c r="D36" s="20">
        <v>6.75</v>
      </c>
      <c r="E36" s="82">
        <f>(C36*D36)</f>
        <v>6.75</v>
      </c>
      <c r="F36" s="83"/>
      <c r="G36" s="65" t="s">
        <v>30</v>
      </c>
      <c r="H36" s="2" t="s">
        <v>1</v>
      </c>
      <c r="I36" s="36"/>
      <c r="J36" s="36"/>
      <c r="K36" s="3">
        <f t="shared" si="0"/>
        <v>0</v>
      </c>
    </row>
    <row r="37" spans="1:11" ht="12.75">
      <c r="A37" s="4" t="s">
        <v>28</v>
      </c>
      <c r="B37" s="2" t="s">
        <v>1</v>
      </c>
      <c r="C37" s="3">
        <v>2</v>
      </c>
      <c r="D37" s="20">
        <v>6.02</v>
      </c>
      <c r="E37" s="82">
        <f>(C37*D37)</f>
        <v>12.04</v>
      </c>
      <c r="F37" s="83"/>
      <c r="G37" s="65" t="s">
        <v>101</v>
      </c>
      <c r="H37" s="2" t="s">
        <v>1</v>
      </c>
      <c r="I37" s="36"/>
      <c r="J37" s="36"/>
      <c r="K37" s="3">
        <f t="shared" si="0"/>
        <v>0</v>
      </c>
    </row>
    <row r="38" spans="1:11" ht="12.75">
      <c r="A38" s="4" t="s">
        <v>111</v>
      </c>
      <c r="B38" s="2" t="s">
        <v>1</v>
      </c>
      <c r="C38" s="3">
        <v>1</v>
      </c>
      <c r="D38" s="20">
        <v>0</v>
      </c>
      <c r="E38" s="82">
        <f>(C38*D38)</f>
        <v>0</v>
      </c>
      <c r="F38" s="83"/>
      <c r="G38" s="65" t="s">
        <v>111</v>
      </c>
      <c r="H38" s="2" t="s">
        <v>1</v>
      </c>
      <c r="I38" s="36"/>
      <c r="J38" s="36"/>
      <c r="K38" s="3">
        <f t="shared" si="0"/>
        <v>0</v>
      </c>
    </row>
    <row r="39" spans="1:11" ht="12.75">
      <c r="A39" s="4"/>
      <c r="B39" s="2"/>
      <c r="C39" s="3"/>
      <c r="D39" s="3"/>
      <c r="E39" s="82"/>
      <c r="F39" s="83"/>
      <c r="G39" s="90"/>
      <c r="H39" s="36"/>
      <c r="I39" s="36"/>
      <c r="J39" s="36"/>
      <c r="K39" s="3">
        <f t="shared" si="0"/>
        <v>0</v>
      </c>
    </row>
    <row r="40" spans="1:11" ht="12.75">
      <c r="A40" s="4"/>
      <c r="B40" s="2"/>
      <c r="C40" s="3"/>
      <c r="D40" s="3"/>
      <c r="E40" s="82"/>
      <c r="F40" s="83"/>
      <c r="G40" s="90"/>
      <c r="H40" s="36"/>
      <c r="I40" s="36"/>
      <c r="J40" s="36"/>
      <c r="K40" s="3">
        <f t="shared" si="0"/>
        <v>0</v>
      </c>
    </row>
    <row r="41" spans="1:11" ht="12.75">
      <c r="A41" s="4"/>
      <c r="B41" s="2"/>
      <c r="C41" s="3"/>
      <c r="D41" s="3"/>
      <c r="E41" s="82"/>
      <c r="F41" s="83"/>
      <c r="G41" s="85"/>
      <c r="H41" s="2"/>
      <c r="I41" s="3"/>
      <c r="J41" s="3"/>
      <c r="K41" s="3"/>
    </row>
    <row r="42" spans="1:11" ht="12.75">
      <c r="A42" s="5" t="s">
        <v>33</v>
      </c>
      <c r="B42" s="2" t="s">
        <v>1</v>
      </c>
      <c r="C42" s="3">
        <v>1</v>
      </c>
      <c r="D42" s="20">
        <v>10.58</v>
      </c>
      <c r="E42" s="82">
        <f>(C42*D42)</f>
        <v>10.58</v>
      </c>
      <c r="F42" s="83"/>
      <c r="G42" s="85" t="s">
        <v>33</v>
      </c>
      <c r="H42" s="2"/>
      <c r="I42" s="3"/>
      <c r="J42" s="3"/>
      <c r="K42" s="3"/>
    </row>
    <row r="43" spans="1:11" ht="12.75">
      <c r="A43" s="4"/>
      <c r="B43" s="2"/>
      <c r="C43" s="3"/>
      <c r="D43" s="3"/>
      <c r="E43" s="82"/>
      <c r="F43" s="83"/>
      <c r="G43" s="90"/>
      <c r="H43" s="36"/>
      <c r="I43" s="36"/>
      <c r="J43" s="36"/>
      <c r="K43" s="3">
        <f>(I43*J43)</f>
        <v>0</v>
      </c>
    </row>
    <row r="44" spans="1:11" ht="12.75">
      <c r="A44" s="4"/>
      <c r="B44" s="2"/>
      <c r="C44" s="3"/>
      <c r="D44" s="3"/>
      <c r="E44" s="82"/>
      <c r="F44" s="83"/>
      <c r="G44" s="90"/>
      <c r="H44" s="36"/>
      <c r="I44" s="36"/>
      <c r="J44" s="36"/>
      <c r="K44" s="3">
        <f>(I44*J44)</f>
        <v>0</v>
      </c>
    </row>
    <row r="45" spans="1:13" ht="12.75">
      <c r="A45" s="14"/>
      <c r="B45" s="15"/>
      <c r="C45" s="16"/>
      <c r="D45" s="16"/>
      <c r="E45" s="118"/>
      <c r="F45" s="28"/>
      <c r="G45" s="96"/>
      <c r="H45" s="97"/>
      <c r="I45" s="119"/>
      <c r="J45" s="119"/>
      <c r="K45" s="16"/>
      <c r="L45" s="17"/>
      <c r="M45" s="17"/>
    </row>
    <row r="46" spans="1:11" ht="12.75">
      <c r="A46" s="5" t="s">
        <v>79</v>
      </c>
      <c r="B46" s="2" t="s">
        <v>10</v>
      </c>
      <c r="C46" s="3">
        <v>0</v>
      </c>
      <c r="D46" s="3">
        <v>0</v>
      </c>
      <c r="E46" s="82">
        <f>(C46*D46)</f>
        <v>0</v>
      </c>
      <c r="F46" s="120"/>
      <c r="G46" s="85" t="s">
        <v>79</v>
      </c>
      <c r="H46" s="2" t="s">
        <v>10</v>
      </c>
      <c r="I46" s="36"/>
      <c r="J46" s="36"/>
      <c r="K46" s="3">
        <f>(I46*J46)</f>
        <v>0</v>
      </c>
    </row>
    <row r="47" spans="1:11" ht="12.75">
      <c r="A47" s="5" t="s">
        <v>80</v>
      </c>
      <c r="B47" s="2"/>
      <c r="C47" s="107">
        <f>(E46)</f>
        <v>0</v>
      </c>
      <c r="D47" s="8">
        <v>0.0765</v>
      </c>
      <c r="E47" s="82">
        <f>(C47*D47)</f>
        <v>0</v>
      </c>
      <c r="F47" s="120"/>
      <c r="G47" s="85" t="s">
        <v>80</v>
      </c>
      <c r="H47" s="2"/>
      <c r="I47" s="121">
        <f>(K46)</f>
        <v>0</v>
      </c>
      <c r="J47" s="8">
        <v>0.0765</v>
      </c>
      <c r="K47" s="3">
        <f>(I47*J47)</f>
        <v>0</v>
      </c>
    </row>
    <row r="48" spans="1:11" ht="12.75">
      <c r="A48" s="5"/>
      <c r="B48" s="2"/>
      <c r="C48" s="107"/>
      <c r="D48" s="8"/>
      <c r="E48" s="82"/>
      <c r="F48" s="83"/>
      <c r="G48" s="85"/>
      <c r="H48" s="2"/>
      <c r="I48" s="56"/>
      <c r="J48" s="8"/>
      <c r="K48" s="3"/>
    </row>
    <row r="49" spans="1:11" ht="12.75">
      <c r="A49" s="5" t="s">
        <v>37</v>
      </c>
      <c r="B49" s="2"/>
      <c r="C49" s="3"/>
      <c r="D49" s="3"/>
      <c r="E49" s="82"/>
      <c r="F49" s="83"/>
      <c r="G49" s="85" t="s">
        <v>37</v>
      </c>
      <c r="H49" s="2"/>
      <c r="I49" s="3"/>
      <c r="J49" s="3"/>
      <c r="K49" s="3"/>
    </row>
    <row r="50" spans="1:11" ht="12.75">
      <c r="A50" s="7" t="s">
        <v>154</v>
      </c>
      <c r="B50" s="2" t="s">
        <v>34</v>
      </c>
      <c r="C50" s="20">
        <v>4.25</v>
      </c>
      <c r="D50" s="20">
        <v>3.47</v>
      </c>
      <c r="E50" s="82">
        <f>(C50*D50)</f>
        <v>14.7475</v>
      </c>
      <c r="F50" s="83"/>
      <c r="G50" s="85" t="s">
        <v>35</v>
      </c>
      <c r="H50" s="2" t="s">
        <v>34</v>
      </c>
      <c r="I50" s="36"/>
      <c r="J50" s="36"/>
      <c r="K50" s="3">
        <f>(I50*J50)</f>
        <v>0</v>
      </c>
    </row>
    <row r="51" spans="1:11" ht="12.75">
      <c r="A51" s="7" t="s">
        <v>155</v>
      </c>
      <c r="B51" s="2" t="s">
        <v>34</v>
      </c>
      <c r="C51" s="20">
        <v>2.79</v>
      </c>
      <c r="D51" s="20">
        <v>3.15</v>
      </c>
      <c r="E51" s="82">
        <f>(C51*D51)</f>
        <v>8.788499999999999</v>
      </c>
      <c r="F51" s="83"/>
      <c r="G51" s="85" t="s">
        <v>36</v>
      </c>
      <c r="H51" s="2" t="s">
        <v>34</v>
      </c>
      <c r="I51" s="36"/>
      <c r="J51" s="36"/>
      <c r="K51" s="3">
        <f>(I51*J51)</f>
        <v>0</v>
      </c>
    </row>
    <row r="52" spans="1:11" ht="12.75">
      <c r="A52" s="5" t="s">
        <v>13</v>
      </c>
      <c r="B52" s="2" t="s">
        <v>39</v>
      </c>
      <c r="C52" s="20">
        <v>0</v>
      </c>
      <c r="D52" s="20">
        <v>0</v>
      </c>
      <c r="E52" s="82">
        <f>(C52*D52)</f>
        <v>0</v>
      </c>
      <c r="F52" s="83"/>
      <c r="G52" s="85" t="s">
        <v>13</v>
      </c>
      <c r="H52" s="2" t="s">
        <v>39</v>
      </c>
      <c r="I52" s="36"/>
      <c r="J52" s="36"/>
      <c r="K52" s="3">
        <f>(I52*J52)</f>
        <v>0</v>
      </c>
    </row>
    <row r="53" spans="1:11" ht="12.75">
      <c r="A53" s="5" t="s">
        <v>14</v>
      </c>
      <c r="B53" s="2" t="s">
        <v>1</v>
      </c>
      <c r="C53" s="20">
        <v>1</v>
      </c>
      <c r="D53" s="20">
        <f>(E50+E51)*0.15</f>
        <v>3.5304</v>
      </c>
      <c r="E53" s="82">
        <f>(C53*D53)</f>
        <v>3.5304</v>
      </c>
      <c r="F53" s="83"/>
      <c r="G53" s="85" t="s">
        <v>14</v>
      </c>
      <c r="H53" s="2" t="s">
        <v>1</v>
      </c>
      <c r="I53" s="36"/>
      <c r="J53" s="36"/>
      <c r="K53" s="3">
        <f>(I53*J53)</f>
        <v>0</v>
      </c>
    </row>
    <row r="54" spans="1:11" ht="12.75">
      <c r="A54" s="5"/>
      <c r="B54" s="2"/>
      <c r="C54" s="3"/>
      <c r="D54" s="3"/>
      <c r="E54" s="82"/>
      <c r="F54" s="83"/>
      <c r="G54" s="85"/>
      <c r="H54" s="2"/>
      <c r="I54" s="3"/>
      <c r="J54" s="3"/>
      <c r="K54" s="3"/>
    </row>
    <row r="55" spans="1:11" ht="12.75">
      <c r="A55" s="5" t="s">
        <v>40</v>
      </c>
      <c r="B55" s="2"/>
      <c r="C55" s="2"/>
      <c r="D55" s="2"/>
      <c r="E55" s="80"/>
      <c r="F55" s="83"/>
      <c r="G55" s="85" t="s">
        <v>40</v>
      </c>
      <c r="H55" s="2"/>
      <c r="I55" s="2"/>
      <c r="J55" s="2"/>
      <c r="K55" s="2"/>
    </row>
    <row r="56" spans="1:11" ht="12.75">
      <c r="A56" s="5" t="s">
        <v>41</v>
      </c>
      <c r="B56" s="2" t="s">
        <v>1</v>
      </c>
      <c r="C56" s="20">
        <v>1</v>
      </c>
      <c r="D56" s="20">
        <v>3.79</v>
      </c>
      <c r="E56" s="82">
        <f>(C56*D56)</f>
        <v>3.79</v>
      </c>
      <c r="F56" s="71"/>
      <c r="G56" s="85" t="s">
        <v>41</v>
      </c>
      <c r="H56" s="2" t="s">
        <v>1</v>
      </c>
      <c r="I56" s="36"/>
      <c r="J56" s="36"/>
      <c r="K56" s="3">
        <f>(I56*J56)</f>
        <v>0</v>
      </c>
    </row>
    <row r="57" spans="1:11" ht="12.75">
      <c r="A57" s="5" t="s">
        <v>42</v>
      </c>
      <c r="B57" s="2" t="s">
        <v>1</v>
      </c>
      <c r="C57" s="20">
        <v>1</v>
      </c>
      <c r="D57" s="20">
        <v>13.18</v>
      </c>
      <c r="E57" s="82">
        <f>(C57*D57)</f>
        <v>13.18</v>
      </c>
      <c r="F57" s="83"/>
      <c r="G57" s="85" t="s">
        <v>42</v>
      </c>
      <c r="H57" s="2" t="s">
        <v>1</v>
      </c>
      <c r="I57" s="36"/>
      <c r="J57" s="36"/>
      <c r="K57" s="3">
        <f>(I57*J57)</f>
        <v>0</v>
      </c>
    </row>
    <row r="58" spans="1:11" ht="12.75">
      <c r="A58" s="5"/>
      <c r="B58" s="2"/>
      <c r="C58" s="3"/>
      <c r="D58" s="3"/>
      <c r="E58" s="82"/>
      <c r="F58" s="83"/>
      <c r="G58" s="85"/>
      <c r="H58" s="2"/>
      <c r="I58" s="97"/>
      <c r="J58" s="97"/>
      <c r="K58" s="3"/>
    </row>
    <row r="59" spans="1:11" ht="14.25">
      <c r="A59" s="5"/>
      <c r="B59" s="2"/>
      <c r="C59" s="3"/>
      <c r="D59" s="3"/>
      <c r="E59" s="82"/>
      <c r="F59" s="83"/>
      <c r="G59" s="100" t="s">
        <v>63</v>
      </c>
      <c r="H59" s="2" t="s">
        <v>1</v>
      </c>
      <c r="I59" s="36"/>
      <c r="J59" s="36"/>
      <c r="K59" s="3">
        <f>(I59*J59)</f>
        <v>0</v>
      </c>
    </row>
    <row r="60" spans="1:11" ht="12.75">
      <c r="A60" s="5"/>
      <c r="B60" s="2"/>
      <c r="C60" s="3"/>
      <c r="D60" s="3"/>
      <c r="E60" s="82"/>
      <c r="F60" s="83"/>
      <c r="G60" s="85"/>
      <c r="H60" s="2"/>
      <c r="I60" s="3"/>
      <c r="J60" s="3"/>
      <c r="K60" s="3"/>
    </row>
    <row r="61" spans="1:11" ht="12.75">
      <c r="A61" s="4" t="s">
        <v>11</v>
      </c>
      <c r="B61" s="2"/>
      <c r="C61" s="3"/>
      <c r="D61" s="3"/>
      <c r="E61" s="82">
        <f>SUM(E28:E60)</f>
        <v>220.5064</v>
      </c>
      <c r="F61" s="83"/>
      <c r="G61" s="65" t="s">
        <v>11</v>
      </c>
      <c r="H61" s="2"/>
      <c r="I61" s="3"/>
      <c r="J61" s="3"/>
      <c r="K61" s="3">
        <f>SUM(K28:K60)</f>
        <v>0</v>
      </c>
    </row>
    <row r="62" spans="1:11" ht="12.75">
      <c r="A62" s="5"/>
      <c r="B62" s="2"/>
      <c r="C62" s="3"/>
      <c r="D62" s="3"/>
      <c r="E62" s="82"/>
      <c r="F62" s="83"/>
      <c r="G62" s="85"/>
      <c r="H62" s="2"/>
      <c r="I62" s="3"/>
      <c r="J62" s="3"/>
      <c r="K62" s="3"/>
    </row>
    <row r="63" spans="1:11" ht="12.75">
      <c r="A63" s="4" t="s">
        <v>7</v>
      </c>
      <c r="B63" s="2" t="s">
        <v>1</v>
      </c>
      <c r="C63" s="3">
        <f>(E61)</f>
        <v>220.5064</v>
      </c>
      <c r="D63" s="8">
        <v>0.0399</v>
      </c>
      <c r="E63" s="82">
        <f>(C63*D63)/2</f>
        <v>4.39910268</v>
      </c>
      <c r="F63" s="83"/>
      <c r="G63" s="65" t="s">
        <v>7</v>
      </c>
      <c r="H63" s="2" t="s">
        <v>1</v>
      </c>
      <c r="I63" s="69"/>
      <c r="J63" s="105">
        <f>(K61)</f>
        <v>0</v>
      </c>
      <c r="K63" s="3">
        <f>(I63*J63)/2</f>
        <v>0</v>
      </c>
    </row>
    <row r="64" spans="1:11" ht="12.75">
      <c r="A64" s="4"/>
      <c r="B64" s="2"/>
      <c r="C64" s="3"/>
      <c r="D64" s="8"/>
      <c r="E64" s="82"/>
      <c r="F64" s="83"/>
      <c r="G64" s="137" t="s">
        <v>135</v>
      </c>
      <c r="H64" s="2"/>
      <c r="I64" s="97"/>
      <c r="J64" s="66"/>
      <c r="K64" s="3"/>
    </row>
    <row r="65" spans="1:11" ht="12.75">
      <c r="A65" s="4"/>
      <c r="B65" s="2"/>
      <c r="C65" s="3"/>
      <c r="D65" s="8"/>
      <c r="E65" s="82"/>
      <c r="F65" s="83"/>
      <c r="G65" s="65"/>
      <c r="H65" s="2"/>
      <c r="I65" s="66"/>
      <c r="J65" s="8"/>
      <c r="K65" s="3"/>
    </row>
    <row r="66" spans="1:13" ht="12.75">
      <c r="A66" s="76" t="s">
        <v>58</v>
      </c>
      <c r="B66" s="12"/>
      <c r="C66" s="10"/>
      <c r="D66" s="117"/>
      <c r="E66" s="70">
        <f>SUM(E61:E65)</f>
        <v>224.90550268</v>
      </c>
      <c r="F66" s="19"/>
      <c r="G66" s="104" t="s">
        <v>58</v>
      </c>
      <c r="H66" s="12"/>
      <c r="I66" s="10"/>
      <c r="J66" s="117"/>
      <c r="K66" s="10">
        <f>SUM(K61:K65)</f>
        <v>0</v>
      </c>
      <c r="L66" s="1"/>
      <c r="M66" s="1"/>
    </row>
    <row r="67" spans="1:13" ht="12.75">
      <c r="A67" s="77"/>
      <c r="B67" s="12"/>
      <c r="C67" s="10"/>
      <c r="D67" s="117"/>
      <c r="E67" s="70"/>
      <c r="F67" s="19"/>
      <c r="G67" s="116"/>
      <c r="H67" s="12"/>
      <c r="I67" s="10"/>
      <c r="J67" s="117"/>
      <c r="K67" s="10"/>
      <c r="L67" s="1"/>
      <c r="M67" s="1"/>
    </row>
    <row r="68" spans="1:11" ht="12.75">
      <c r="A68" s="76" t="s">
        <v>98</v>
      </c>
      <c r="B68" s="42"/>
      <c r="C68" s="45"/>
      <c r="D68" s="57"/>
      <c r="E68" s="60">
        <f>(E66/C19)</f>
        <v>56.22637567</v>
      </c>
      <c r="F68" s="33"/>
      <c r="G68" s="76" t="s">
        <v>98</v>
      </c>
      <c r="H68" s="42"/>
      <c r="I68" s="45"/>
      <c r="J68" s="57"/>
      <c r="K68" s="60" t="e">
        <f>(K66/I19)</f>
        <v>#DIV/0!</v>
      </c>
    </row>
    <row r="69" spans="1:11" ht="12.75">
      <c r="A69" s="5"/>
      <c r="B69" s="2"/>
      <c r="C69" s="3"/>
      <c r="D69" s="3"/>
      <c r="E69" s="82"/>
      <c r="F69" s="83"/>
      <c r="G69" s="85"/>
      <c r="H69" s="2"/>
      <c r="I69" s="3"/>
      <c r="J69" s="3"/>
      <c r="K69" s="3"/>
    </row>
    <row r="70" spans="1:11" ht="12.75">
      <c r="A70" s="9" t="s">
        <v>8</v>
      </c>
      <c r="B70" s="2"/>
      <c r="C70" s="3"/>
      <c r="D70" s="3"/>
      <c r="E70" s="82"/>
      <c r="F70" s="83"/>
      <c r="G70" s="81" t="s">
        <v>8</v>
      </c>
      <c r="H70" s="2"/>
      <c r="I70" s="3"/>
      <c r="J70" s="3"/>
      <c r="K70" s="3"/>
    </row>
    <row r="71" spans="1:11" ht="12.75">
      <c r="A71" s="5"/>
      <c r="B71" s="2"/>
      <c r="C71" s="3"/>
      <c r="D71" s="3"/>
      <c r="E71" s="82"/>
      <c r="F71" s="83"/>
      <c r="G71" s="85"/>
      <c r="H71" s="2"/>
      <c r="I71" s="3"/>
      <c r="J71" s="3"/>
      <c r="K71" s="3"/>
    </row>
    <row r="72" spans="2:11" ht="12.75">
      <c r="B72" s="12" t="s">
        <v>2</v>
      </c>
      <c r="C72" s="12" t="s">
        <v>3</v>
      </c>
      <c r="D72" s="12" t="s">
        <v>4</v>
      </c>
      <c r="E72" s="108" t="s">
        <v>5</v>
      </c>
      <c r="F72" s="83"/>
      <c r="G72" s="78"/>
      <c r="H72" s="12" t="s">
        <v>2</v>
      </c>
      <c r="I72" s="12" t="s">
        <v>3</v>
      </c>
      <c r="J72" s="12" t="s">
        <v>4</v>
      </c>
      <c r="K72" s="12" t="s">
        <v>5</v>
      </c>
    </row>
    <row r="73" spans="1:11" ht="12.75">
      <c r="A73" s="6"/>
      <c r="B73" s="12"/>
      <c r="C73" s="12"/>
      <c r="D73" s="12" t="s">
        <v>0</v>
      </c>
      <c r="E73" s="108" t="s">
        <v>6</v>
      </c>
      <c r="F73" s="83"/>
      <c r="G73" s="99"/>
      <c r="H73" s="12"/>
      <c r="I73" s="12"/>
      <c r="J73" s="12" t="s">
        <v>0</v>
      </c>
      <c r="K73" s="12" t="s">
        <v>6</v>
      </c>
    </row>
    <row r="74" spans="1:11" ht="12.75">
      <c r="A74" s="6"/>
      <c r="B74" s="2"/>
      <c r="C74" s="3"/>
      <c r="D74" s="3"/>
      <c r="E74" s="82"/>
      <c r="F74" s="83"/>
      <c r="G74" s="99"/>
      <c r="H74" s="2"/>
      <c r="I74" s="3"/>
      <c r="J74" s="3"/>
      <c r="K74" s="3"/>
    </row>
    <row r="75" spans="1:11" ht="12.75">
      <c r="A75" s="7" t="s">
        <v>64</v>
      </c>
      <c r="B75" s="2" t="s">
        <v>43</v>
      </c>
      <c r="C75" s="3">
        <v>0</v>
      </c>
      <c r="D75" s="3">
        <v>0</v>
      </c>
      <c r="E75" s="82">
        <f>(C75*D75)</f>
        <v>0</v>
      </c>
      <c r="F75" s="71"/>
      <c r="G75" s="100" t="s">
        <v>136</v>
      </c>
      <c r="H75" s="2" t="s">
        <v>43</v>
      </c>
      <c r="I75" s="69"/>
      <c r="J75" s="68">
        <f>(J19)</f>
        <v>0</v>
      </c>
      <c r="K75" s="3">
        <f>(I75*J75)</f>
        <v>0</v>
      </c>
    </row>
    <row r="76" spans="1:11" ht="12.75">
      <c r="A76" s="7"/>
      <c r="B76" s="2"/>
      <c r="C76" s="3"/>
      <c r="D76" s="3"/>
      <c r="E76" s="82"/>
      <c r="F76" s="71"/>
      <c r="G76" s="100"/>
      <c r="H76" s="2"/>
      <c r="I76" s="66"/>
      <c r="J76" s="56"/>
      <c r="K76" s="3"/>
    </row>
    <row r="77" spans="1:11" ht="12.75">
      <c r="A77" s="59" t="s">
        <v>112</v>
      </c>
      <c r="B77" s="42" t="s">
        <v>113</v>
      </c>
      <c r="C77" s="45">
        <v>1</v>
      </c>
      <c r="D77" s="45">
        <f>(E61)*0.05</f>
        <v>11.02532</v>
      </c>
      <c r="E77" s="46">
        <f>(C77*D77)</f>
        <v>11.02532</v>
      </c>
      <c r="F77" s="33"/>
      <c r="G77" s="59" t="s">
        <v>137</v>
      </c>
      <c r="H77" s="42" t="s">
        <v>113</v>
      </c>
      <c r="I77" s="69"/>
      <c r="J77" s="67">
        <f>(K61)</f>
        <v>0</v>
      </c>
      <c r="K77" s="3">
        <f>(I77*J77)</f>
        <v>0</v>
      </c>
    </row>
    <row r="78" spans="1:11" ht="12.75">
      <c r="A78" s="7"/>
      <c r="B78" s="2"/>
      <c r="C78" s="3"/>
      <c r="D78" s="3"/>
      <c r="E78" s="82"/>
      <c r="F78" s="71"/>
      <c r="G78" s="100"/>
      <c r="H78" s="2"/>
      <c r="I78" s="97"/>
      <c r="J78" s="97"/>
      <c r="K78" s="3"/>
    </row>
    <row r="79" spans="1:11" ht="12.75">
      <c r="A79" s="101" t="s">
        <v>54</v>
      </c>
      <c r="B79" s="2" t="s">
        <v>1</v>
      </c>
      <c r="C79" s="97">
        <v>1</v>
      </c>
      <c r="D79" s="97">
        <v>136</v>
      </c>
      <c r="E79" s="82">
        <f>(C79*D79)</f>
        <v>136</v>
      </c>
      <c r="F79" s="83"/>
      <c r="G79" s="100" t="s">
        <v>54</v>
      </c>
      <c r="H79" s="2" t="s">
        <v>1</v>
      </c>
      <c r="I79" s="36"/>
      <c r="J79" s="36"/>
      <c r="K79" s="3">
        <f>(I79*J79)</f>
        <v>0</v>
      </c>
    </row>
    <row r="80" spans="1:11" ht="12.75">
      <c r="A80" s="7"/>
      <c r="B80" s="2"/>
      <c r="C80" s="8"/>
      <c r="D80" s="3"/>
      <c r="E80" s="82"/>
      <c r="F80" s="83"/>
      <c r="G80" s="100"/>
      <c r="H80" s="2"/>
      <c r="I80" s="8"/>
      <c r="J80" s="3"/>
      <c r="K80" s="3"/>
    </row>
    <row r="81" spans="1:11" ht="12.75">
      <c r="A81" s="7" t="s">
        <v>9</v>
      </c>
      <c r="B81" s="2" t="s">
        <v>10</v>
      </c>
      <c r="C81" s="3">
        <v>2.42</v>
      </c>
      <c r="D81" s="3">
        <v>10</v>
      </c>
      <c r="E81" s="82">
        <f>(C81*D81)</f>
        <v>24.2</v>
      </c>
      <c r="F81" s="83"/>
      <c r="G81" s="100" t="s">
        <v>9</v>
      </c>
      <c r="H81" s="2" t="s">
        <v>10</v>
      </c>
      <c r="I81" s="36"/>
      <c r="J81" s="36"/>
      <c r="K81" s="3">
        <f>(I81*J81)</f>
        <v>0</v>
      </c>
    </row>
    <row r="82" spans="1:11" ht="12.75">
      <c r="A82" s="7"/>
      <c r="B82" s="2"/>
      <c r="C82" s="3"/>
      <c r="D82" s="3"/>
      <c r="E82" s="82"/>
      <c r="F82" s="83"/>
      <c r="G82" s="100"/>
      <c r="H82" s="2"/>
      <c r="I82" s="3"/>
      <c r="J82" s="3"/>
      <c r="K82" s="3"/>
    </row>
    <row r="83" spans="1:11" ht="12.75">
      <c r="A83" s="7" t="s">
        <v>44</v>
      </c>
      <c r="B83" s="2"/>
      <c r="C83" s="3"/>
      <c r="D83" s="3"/>
      <c r="E83" s="82"/>
      <c r="F83" s="83"/>
      <c r="G83" s="100" t="s">
        <v>44</v>
      </c>
      <c r="H83" s="2"/>
      <c r="I83" s="3"/>
      <c r="J83" s="3"/>
      <c r="K83" s="3"/>
    </row>
    <row r="84" spans="1:11" ht="12.75">
      <c r="A84" s="5" t="s">
        <v>41</v>
      </c>
      <c r="B84" s="2" t="s">
        <v>1</v>
      </c>
      <c r="C84" s="3">
        <v>1</v>
      </c>
      <c r="D84" s="20">
        <v>6</v>
      </c>
      <c r="E84" s="82">
        <f>(C84*D84)</f>
        <v>6</v>
      </c>
      <c r="F84" s="83"/>
      <c r="G84" s="85" t="s">
        <v>41</v>
      </c>
      <c r="H84" s="2" t="s">
        <v>1</v>
      </c>
      <c r="I84" s="36"/>
      <c r="J84" s="36"/>
      <c r="K84" s="3">
        <f>(I84*J84)</f>
        <v>0</v>
      </c>
    </row>
    <row r="85" spans="1:11" ht="12.75">
      <c r="A85" s="5" t="s">
        <v>42</v>
      </c>
      <c r="B85" s="2" t="s">
        <v>1</v>
      </c>
      <c r="C85" s="3">
        <v>1</v>
      </c>
      <c r="D85" s="20">
        <v>17.873</v>
      </c>
      <c r="E85" s="82">
        <f>(C85*D85)</f>
        <v>17.873</v>
      </c>
      <c r="F85" s="83"/>
      <c r="G85" s="85" t="s">
        <v>42</v>
      </c>
      <c r="H85" s="2" t="s">
        <v>1</v>
      </c>
      <c r="I85" s="36"/>
      <c r="J85" s="36"/>
      <c r="K85" s="3">
        <f>(I85*J85)</f>
        <v>0</v>
      </c>
    </row>
    <row r="86" spans="1:11" ht="12.75">
      <c r="A86" s="5"/>
      <c r="B86" s="2"/>
      <c r="C86" s="3"/>
      <c r="D86" s="89"/>
      <c r="E86" s="82"/>
      <c r="F86" s="83"/>
      <c r="G86" s="85"/>
      <c r="H86" s="2"/>
      <c r="I86" s="3"/>
      <c r="J86" s="3"/>
      <c r="K86" s="3"/>
    </row>
    <row r="87" spans="1:11" ht="12.75">
      <c r="A87" s="7" t="s">
        <v>45</v>
      </c>
      <c r="B87" s="2"/>
      <c r="C87" s="3"/>
      <c r="D87" s="89"/>
      <c r="E87" s="82"/>
      <c r="F87" s="83"/>
      <c r="G87" s="100" t="s">
        <v>45</v>
      </c>
      <c r="H87" s="2"/>
      <c r="I87" s="3"/>
      <c r="J87" s="3"/>
      <c r="K87" s="3"/>
    </row>
    <row r="88" spans="1:11" ht="12.75">
      <c r="A88" s="5" t="s">
        <v>41</v>
      </c>
      <c r="B88" s="2" t="s">
        <v>1</v>
      </c>
      <c r="C88" s="3">
        <v>1</v>
      </c>
      <c r="D88" s="20">
        <v>10.12</v>
      </c>
      <c r="E88" s="82">
        <f>(C88*D88)</f>
        <v>10.12</v>
      </c>
      <c r="F88" s="83"/>
      <c r="G88" s="85" t="s">
        <v>41</v>
      </c>
      <c r="H88" s="2" t="s">
        <v>1</v>
      </c>
      <c r="I88" s="36"/>
      <c r="J88" s="36"/>
      <c r="K88" s="3">
        <f>(I88*J88)</f>
        <v>0</v>
      </c>
    </row>
    <row r="89" spans="1:11" ht="12.75">
      <c r="A89" s="5" t="s">
        <v>42</v>
      </c>
      <c r="B89" s="2" t="s">
        <v>1</v>
      </c>
      <c r="C89" s="3">
        <v>1</v>
      </c>
      <c r="D89" s="20">
        <v>39.79</v>
      </c>
      <c r="E89" s="82">
        <f>(C89*D89)</f>
        <v>39.79</v>
      </c>
      <c r="F89" s="83"/>
      <c r="G89" s="85" t="s">
        <v>42</v>
      </c>
      <c r="H89" s="2" t="s">
        <v>1</v>
      </c>
      <c r="I89" s="36"/>
      <c r="J89" s="36"/>
      <c r="K89" s="3">
        <f>(I89*J89)</f>
        <v>0</v>
      </c>
    </row>
    <row r="90" spans="2:11" ht="12.75">
      <c r="B90" s="2"/>
      <c r="C90" s="2"/>
      <c r="D90" s="2"/>
      <c r="E90" s="80"/>
      <c r="F90" s="83"/>
      <c r="G90" s="78"/>
      <c r="H90" s="2"/>
      <c r="I90" s="2"/>
      <c r="J90" s="2"/>
      <c r="K90" s="2"/>
    </row>
    <row r="91" spans="1:13" ht="12.75">
      <c r="A91" s="77" t="s">
        <v>65</v>
      </c>
      <c r="B91" s="12"/>
      <c r="C91" s="12"/>
      <c r="D91" s="12"/>
      <c r="E91" s="70">
        <f>SUM(E75:E90)</f>
        <v>245.00831999999997</v>
      </c>
      <c r="F91" s="26"/>
      <c r="G91" s="116" t="s">
        <v>65</v>
      </c>
      <c r="H91" s="12"/>
      <c r="I91" s="12"/>
      <c r="J91" s="12"/>
      <c r="K91" s="10">
        <f>SUM(K75:K90)</f>
        <v>0</v>
      </c>
      <c r="L91" s="1"/>
      <c r="M91" s="1"/>
    </row>
    <row r="92" spans="2:11" ht="12.75">
      <c r="B92" s="2"/>
      <c r="C92" s="2"/>
      <c r="D92" s="2"/>
      <c r="E92" s="80"/>
      <c r="F92" s="83"/>
      <c r="G92" s="78"/>
      <c r="H92" s="2"/>
      <c r="I92" s="2"/>
      <c r="J92" s="2"/>
      <c r="K92" s="2"/>
    </row>
    <row r="93" spans="1:11" ht="12.75">
      <c r="A93" s="1" t="s">
        <v>59</v>
      </c>
      <c r="B93" s="2"/>
      <c r="C93" s="2"/>
      <c r="D93" s="2"/>
      <c r="E93" s="70">
        <f>(E66+E91)</f>
        <v>469.91382267999995</v>
      </c>
      <c r="F93" s="71"/>
      <c r="G93" s="84" t="s">
        <v>59</v>
      </c>
      <c r="H93" s="2"/>
      <c r="I93" s="2"/>
      <c r="J93" s="2"/>
      <c r="K93" s="19">
        <f>(K66+K91)</f>
        <v>0</v>
      </c>
    </row>
    <row r="94" spans="2:11" ht="12.75">
      <c r="B94" s="2"/>
      <c r="C94" s="2"/>
      <c r="D94" s="2"/>
      <c r="E94" s="80"/>
      <c r="F94" s="19"/>
      <c r="G94" s="78"/>
      <c r="H94" s="2"/>
      <c r="I94" s="2"/>
      <c r="J94" s="2"/>
      <c r="K94" s="71"/>
    </row>
    <row r="95" spans="1:11" ht="12.75">
      <c r="A95" s="1" t="s">
        <v>62</v>
      </c>
      <c r="B95" s="2"/>
      <c r="C95" s="2"/>
      <c r="D95" s="2"/>
      <c r="E95" s="70">
        <f>(E21-E66)</f>
        <v>467.09449731999996</v>
      </c>
      <c r="F95" s="71"/>
      <c r="G95" s="84" t="s">
        <v>62</v>
      </c>
      <c r="H95" s="2"/>
      <c r="I95" s="2"/>
      <c r="J95" s="2"/>
      <c r="K95" s="19">
        <f>(K21-K66)</f>
        <v>0</v>
      </c>
    </row>
    <row r="96" spans="1:11" ht="12.75">
      <c r="A96" s="1"/>
      <c r="B96" s="2"/>
      <c r="C96" s="2"/>
      <c r="D96" s="2"/>
      <c r="E96" s="19"/>
      <c r="F96" s="32"/>
      <c r="G96" s="29"/>
      <c r="H96" s="2"/>
      <c r="I96" s="2"/>
      <c r="J96" s="2"/>
      <c r="K96" s="19"/>
    </row>
    <row r="97" spans="1:11" ht="12.75">
      <c r="A97" s="1" t="s">
        <v>60</v>
      </c>
      <c r="B97" s="2"/>
      <c r="C97" s="2"/>
      <c r="D97" s="2"/>
      <c r="E97" s="70">
        <f>(E21-E93)</f>
        <v>222.08617732000005</v>
      </c>
      <c r="F97" s="32"/>
      <c r="G97" s="1" t="s">
        <v>60</v>
      </c>
      <c r="H97" s="2"/>
      <c r="I97" s="2"/>
      <c r="J97" s="2"/>
      <c r="K97" s="19">
        <f>(K21-K93)</f>
        <v>0</v>
      </c>
    </row>
    <row r="98" spans="1:11" ht="12.75">
      <c r="A98" s="1"/>
      <c r="B98" s="2"/>
      <c r="C98" s="2"/>
      <c r="D98" s="2"/>
      <c r="E98" s="19"/>
      <c r="F98" s="32"/>
      <c r="G98" s="1"/>
      <c r="H98" s="2"/>
      <c r="I98" s="2"/>
      <c r="J98" s="2"/>
      <c r="K98" s="19"/>
    </row>
    <row r="99" spans="1:11" ht="12.75">
      <c r="A99" s="1" t="s">
        <v>99</v>
      </c>
      <c r="B99" s="2" t="s">
        <v>163</v>
      </c>
      <c r="C99" s="2"/>
      <c r="D99" s="2"/>
      <c r="E99" s="19">
        <f>(E93/C19)</f>
        <v>117.47845566999999</v>
      </c>
      <c r="F99" s="32"/>
      <c r="G99" s="1" t="s">
        <v>99</v>
      </c>
      <c r="H99" s="2" t="s">
        <v>163</v>
      </c>
      <c r="I99" s="2"/>
      <c r="J99" s="2"/>
      <c r="K99" s="19" t="e">
        <f>(K93/I19)</f>
        <v>#DIV/0!</v>
      </c>
    </row>
    <row r="100" spans="1:11" ht="12.75">
      <c r="A100" s="1"/>
      <c r="B100" s="2"/>
      <c r="C100" s="2"/>
      <c r="D100" s="2"/>
      <c r="E100" s="19"/>
      <c r="F100" s="71"/>
      <c r="G100" s="1"/>
      <c r="H100" s="2"/>
      <c r="I100" s="2"/>
      <c r="J100" s="2"/>
      <c r="K100" s="19"/>
    </row>
    <row r="101" spans="1:11" ht="12.75">
      <c r="A101" s="1"/>
      <c r="B101" s="2"/>
      <c r="C101" s="2"/>
      <c r="D101" s="2"/>
      <c r="E101" s="19"/>
      <c r="F101" s="19"/>
      <c r="G101" s="1"/>
      <c r="H101" s="2"/>
      <c r="I101" s="2"/>
      <c r="J101" s="2"/>
      <c r="K101" s="10"/>
    </row>
    <row r="102" spans="1:11" ht="14.25">
      <c r="A102" s="130" t="s">
        <v>144</v>
      </c>
      <c r="B102" s="2"/>
      <c r="C102" s="2"/>
      <c r="D102" s="2"/>
      <c r="E102" s="19"/>
      <c r="F102" s="19"/>
      <c r="G102" s="1"/>
      <c r="H102" s="2"/>
      <c r="I102" s="2"/>
      <c r="J102" s="2"/>
      <c r="K102" s="10"/>
    </row>
    <row r="103" spans="1:11" ht="14.25">
      <c r="A103" s="130"/>
      <c r="B103" s="2"/>
      <c r="C103" s="2"/>
      <c r="D103" s="2"/>
      <c r="E103" s="19"/>
      <c r="F103" s="19"/>
      <c r="G103" s="1"/>
      <c r="H103" s="2"/>
      <c r="I103" s="2"/>
      <c r="J103" s="2"/>
      <c r="K103" s="10"/>
    </row>
    <row r="104" spans="1:11" ht="14.25">
      <c r="A104" s="122" t="s">
        <v>162</v>
      </c>
      <c r="B104" s="2"/>
      <c r="C104" s="2"/>
      <c r="D104" s="2"/>
      <c r="E104" s="19"/>
      <c r="F104" s="19"/>
      <c r="G104" s="1"/>
      <c r="H104" s="2"/>
      <c r="I104" s="2"/>
      <c r="J104" s="2"/>
      <c r="K104" s="10"/>
    </row>
    <row r="105" spans="1:11" ht="12.75">
      <c r="A105" s="18" t="s">
        <v>158</v>
      </c>
      <c r="B105" s="2"/>
      <c r="C105" s="2"/>
      <c r="D105" s="2"/>
      <c r="E105" s="19"/>
      <c r="F105" s="19"/>
      <c r="G105" s="1"/>
      <c r="H105" s="2"/>
      <c r="I105" s="2"/>
      <c r="J105" s="2"/>
      <c r="K105" s="10"/>
    </row>
    <row r="106" spans="1:7" ht="12.75">
      <c r="A106" s="72" t="s">
        <v>157</v>
      </c>
      <c r="B106" s="2"/>
      <c r="C106" s="2"/>
      <c r="D106" s="2"/>
      <c r="E106" s="3"/>
      <c r="F106" s="3"/>
      <c r="G106" s="1"/>
    </row>
    <row r="107" spans="1:7" ht="12.75">
      <c r="A107" s="72"/>
      <c r="B107" s="2"/>
      <c r="C107" s="2"/>
      <c r="D107" s="2"/>
      <c r="E107" s="3"/>
      <c r="F107" s="3"/>
      <c r="G107" s="1"/>
    </row>
    <row r="108" spans="1:6" ht="12.75">
      <c r="A108" s="18" t="s">
        <v>146</v>
      </c>
      <c r="B108" s="2"/>
      <c r="C108" s="2"/>
      <c r="D108" s="2"/>
      <c r="E108" s="2"/>
      <c r="F108" s="2"/>
    </row>
    <row r="109" spans="1:6" ht="12.75">
      <c r="A109" t="s">
        <v>15</v>
      </c>
      <c r="B109" s="2"/>
      <c r="C109" s="2"/>
      <c r="D109" s="2"/>
      <c r="E109" s="2"/>
      <c r="F109" s="2"/>
    </row>
  </sheetData>
  <sheetProtection password="C610" sheet="1"/>
  <hyperlinks>
    <hyperlink ref="A106" r:id="rId1" display="  Wisconsin's 2013 Custom Rate Guide.  "/>
  </hyperlinks>
  <printOptions/>
  <pageMargins left="0.75" right="0.75" top="1" bottom="1" header="0.5" footer="0.5"/>
  <pageSetup orientation="portrait" paperSize="9"/>
  <ignoredErrors>
    <ignoredError sqref="K99 K66 K68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O107"/>
  <sheetViews>
    <sheetView zoomScale="75" zoomScaleNormal="75" zoomScalePageLayoutView="0" workbookViewId="0" topLeftCell="A55">
      <selection activeCell="N46" sqref="N46"/>
    </sheetView>
  </sheetViews>
  <sheetFormatPr defaultColWidth="9.140625" defaultRowHeight="12.75"/>
  <cols>
    <col min="1" max="1" width="42.8515625" style="0" customWidth="1"/>
    <col min="2" max="2" width="22.140625" style="2" customWidth="1"/>
    <col min="3" max="3" width="13.7109375" style="2" customWidth="1"/>
    <col min="4" max="5" width="11.421875" style="2" customWidth="1"/>
    <col min="6" max="6" width="3.140625" style="2" customWidth="1"/>
    <col min="7" max="7" width="46.00390625" style="0" customWidth="1"/>
    <col min="8" max="8" width="20.8515625" style="0" customWidth="1"/>
    <col min="9" max="9" width="11.421875" style="0" customWidth="1"/>
    <col min="10" max="11" width="11.00390625" style="0" customWidth="1"/>
  </cols>
  <sheetData>
    <row r="1" ht="12.75"/>
    <row r="2" ht="12.75"/>
    <row r="3" ht="12.75"/>
    <row r="4" ht="12.75"/>
    <row r="5" ht="12.75"/>
    <row r="7" spans="1:7" ht="18">
      <c r="A7" s="25" t="s">
        <v>156</v>
      </c>
      <c r="G7" s="1"/>
    </row>
    <row r="8" spans="1:7" ht="12.75">
      <c r="A8" s="1"/>
      <c r="G8" s="1"/>
    </row>
    <row r="9" spans="1:7" ht="12.75">
      <c r="A9" s="1"/>
      <c r="G9" s="1"/>
    </row>
    <row r="10" spans="1:7" ht="15.75">
      <c r="A10" s="22" t="s">
        <v>49</v>
      </c>
      <c r="B10" s="24"/>
      <c r="G10" s="11"/>
    </row>
    <row r="11" spans="1:7" ht="12.75">
      <c r="A11" s="11"/>
      <c r="G11" s="11"/>
    </row>
    <row r="12" spans="1:7" ht="15.75">
      <c r="A12" s="23" t="s">
        <v>46</v>
      </c>
      <c r="F12" s="71"/>
      <c r="G12" s="23" t="s">
        <v>47</v>
      </c>
    </row>
    <row r="13" spans="1:7" ht="12.75">
      <c r="A13" s="11"/>
      <c r="F13" s="71"/>
      <c r="G13" s="11"/>
    </row>
    <row r="14" spans="1:11" ht="12.75">
      <c r="A14" s="113"/>
      <c r="B14" s="26" t="s">
        <v>2</v>
      </c>
      <c r="C14" s="26" t="s">
        <v>3</v>
      </c>
      <c r="D14" s="26" t="s">
        <v>4</v>
      </c>
      <c r="E14" s="108" t="s">
        <v>5</v>
      </c>
      <c r="F14" s="71"/>
      <c r="G14" s="78"/>
      <c r="H14" s="12" t="s">
        <v>2</v>
      </c>
      <c r="I14" s="12" t="s">
        <v>3</v>
      </c>
      <c r="J14" s="12" t="s">
        <v>4</v>
      </c>
      <c r="K14" s="12" t="s">
        <v>5</v>
      </c>
    </row>
    <row r="15" spans="1:11" ht="13.5" thickBot="1">
      <c r="A15" s="114"/>
      <c r="B15" s="27"/>
      <c r="C15" s="27"/>
      <c r="D15" s="27" t="s">
        <v>0</v>
      </c>
      <c r="E15" s="109" t="s">
        <v>6</v>
      </c>
      <c r="F15" s="71"/>
      <c r="G15" s="79"/>
      <c r="H15" s="27"/>
      <c r="I15" s="27"/>
      <c r="J15" s="27" t="s">
        <v>0</v>
      </c>
      <c r="K15" s="27" t="s">
        <v>6</v>
      </c>
    </row>
    <row r="16" spans="5:11" ht="12.75">
      <c r="E16" s="80"/>
      <c r="F16" s="71"/>
      <c r="G16" s="78"/>
      <c r="H16" s="2"/>
      <c r="I16" s="2"/>
      <c r="J16" s="2"/>
      <c r="K16" s="2"/>
    </row>
    <row r="17" spans="1:11" ht="12.75">
      <c r="A17" s="9" t="s">
        <v>48</v>
      </c>
      <c r="E17" s="80"/>
      <c r="F17" s="83"/>
      <c r="G17" s="81" t="s">
        <v>48</v>
      </c>
      <c r="H17" s="2"/>
      <c r="I17" s="2"/>
      <c r="J17" s="2"/>
      <c r="K17" s="2"/>
    </row>
    <row r="18" spans="5:11" ht="12.75">
      <c r="E18" s="80"/>
      <c r="F18" s="83"/>
      <c r="G18" s="78"/>
      <c r="H18" s="2"/>
      <c r="I18" s="2"/>
      <c r="J18" s="2"/>
      <c r="K18" s="2"/>
    </row>
    <row r="19" spans="1:11" ht="12.75">
      <c r="A19" t="s">
        <v>92</v>
      </c>
      <c r="B19" s="2" t="s">
        <v>93</v>
      </c>
      <c r="C19" s="3">
        <v>4</v>
      </c>
      <c r="D19" s="3">
        <v>173</v>
      </c>
      <c r="E19" s="82">
        <f>(C19*D19)</f>
        <v>692</v>
      </c>
      <c r="F19" s="83"/>
      <c r="G19" s="78" t="s">
        <v>92</v>
      </c>
      <c r="H19" s="2" t="s">
        <v>93</v>
      </c>
      <c r="I19" s="36"/>
      <c r="J19" s="36"/>
      <c r="K19" s="3">
        <f>(I19*J19)</f>
        <v>0</v>
      </c>
    </row>
    <row r="20" spans="3:11" ht="12.75">
      <c r="C20" s="3"/>
      <c r="D20" s="3"/>
      <c r="E20" s="82"/>
      <c r="F20" s="71"/>
      <c r="G20" s="78"/>
      <c r="H20" s="2"/>
      <c r="I20" s="3"/>
      <c r="J20" s="3"/>
      <c r="K20" s="3"/>
    </row>
    <row r="21" spans="3:11" ht="12.75">
      <c r="C21" s="3"/>
      <c r="D21" s="4" t="s">
        <v>12</v>
      </c>
      <c r="E21" s="82">
        <f>SUM(E19:E19)</f>
        <v>692</v>
      </c>
      <c r="F21" s="71"/>
      <c r="G21" s="78"/>
      <c r="H21" s="2"/>
      <c r="I21" s="3"/>
      <c r="J21" s="4" t="s">
        <v>12</v>
      </c>
      <c r="K21" s="3">
        <f>SUM(K19:K19)</f>
        <v>0</v>
      </c>
    </row>
    <row r="22" spans="5:11" ht="12.75">
      <c r="E22" s="80"/>
      <c r="F22" s="71"/>
      <c r="G22" s="78"/>
      <c r="H22" s="2"/>
      <c r="I22" s="2"/>
      <c r="J22" s="2"/>
      <c r="K22" s="2"/>
    </row>
    <row r="23" spans="1:11" ht="12.75">
      <c r="A23" s="9" t="s">
        <v>18</v>
      </c>
      <c r="E23" s="80"/>
      <c r="F23" s="71"/>
      <c r="G23" s="81" t="s">
        <v>18</v>
      </c>
      <c r="H23" s="2"/>
      <c r="I23" s="2"/>
      <c r="J23" s="2"/>
      <c r="K23" s="2"/>
    </row>
    <row r="24" spans="1:11" ht="12.75">
      <c r="A24" s="9"/>
      <c r="E24" s="80"/>
      <c r="F24" s="71"/>
      <c r="G24" s="81"/>
      <c r="H24" s="2"/>
      <c r="I24" s="2"/>
      <c r="J24" s="2"/>
      <c r="K24" s="2"/>
    </row>
    <row r="25" spans="1:11" ht="12.75">
      <c r="A25" s="1" t="s">
        <v>19</v>
      </c>
      <c r="E25" s="80"/>
      <c r="F25" s="83"/>
      <c r="G25" s="84" t="s">
        <v>19</v>
      </c>
      <c r="H25" s="2"/>
      <c r="I25" s="2"/>
      <c r="J25" s="2"/>
      <c r="K25" s="2"/>
    </row>
    <row r="26" spans="1:11" ht="12.75">
      <c r="A26" s="1"/>
      <c r="E26" s="80"/>
      <c r="F26" s="83"/>
      <c r="G26" s="84"/>
      <c r="H26" s="2"/>
      <c r="I26" s="2"/>
      <c r="J26" s="2"/>
      <c r="K26" s="2"/>
    </row>
    <row r="27" spans="1:11" ht="12.75">
      <c r="A27" s="1"/>
      <c r="E27" s="80"/>
      <c r="F27" s="83"/>
      <c r="G27" s="84"/>
      <c r="H27" s="2"/>
      <c r="I27" s="2"/>
      <c r="J27" s="2"/>
      <c r="K27" s="2"/>
    </row>
    <row r="28" spans="1:11" ht="14.25">
      <c r="A28" s="59" t="s">
        <v>141</v>
      </c>
      <c r="C28" s="3"/>
      <c r="D28" s="3"/>
      <c r="E28" s="82"/>
      <c r="F28" s="83"/>
      <c r="G28" s="85" t="s">
        <v>20</v>
      </c>
      <c r="H28" s="2"/>
      <c r="I28" s="3"/>
      <c r="J28" s="3"/>
      <c r="K28" s="3"/>
    </row>
    <row r="29" spans="1:11" ht="12.75">
      <c r="A29" s="4" t="s">
        <v>56</v>
      </c>
      <c r="B29" s="51" t="s">
        <v>50</v>
      </c>
      <c r="C29" s="3">
        <v>110</v>
      </c>
      <c r="D29" s="20">
        <v>0.268</v>
      </c>
      <c r="E29" s="82">
        <f>(C29*D29)</f>
        <v>29.48</v>
      </c>
      <c r="F29" s="83"/>
      <c r="G29" s="65" t="s">
        <v>56</v>
      </c>
      <c r="H29" s="51" t="s">
        <v>50</v>
      </c>
      <c r="I29" s="36"/>
      <c r="J29" s="36"/>
      <c r="K29" s="3">
        <f>(I29*J29)</f>
        <v>0</v>
      </c>
    </row>
    <row r="30" spans="1:11" ht="12.75">
      <c r="A30" s="4" t="s">
        <v>53</v>
      </c>
      <c r="B30" s="51" t="s">
        <v>50</v>
      </c>
      <c r="C30" s="3">
        <v>400</v>
      </c>
      <c r="D30" s="20">
        <v>0.24</v>
      </c>
      <c r="E30" s="82">
        <f>(C30*D30)</f>
        <v>96</v>
      </c>
      <c r="F30" s="83"/>
      <c r="G30" s="65" t="s">
        <v>53</v>
      </c>
      <c r="H30" s="51" t="s">
        <v>50</v>
      </c>
      <c r="I30" s="36"/>
      <c r="J30" s="36"/>
      <c r="K30" s="83">
        <f>(I30*J30)</f>
        <v>0</v>
      </c>
    </row>
    <row r="31" spans="1:11" ht="12.75">
      <c r="A31" s="4" t="s">
        <v>100</v>
      </c>
      <c r="B31" s="51" t="s">
        <v>50</v>
      </c>
      <c r="C31" s="3">
        <v>2</v>
      </c>
      <c r="D31" s="20">
        <v>0.95</v>
      </c>
      <c r="E31" s="82">
        <f>(C31*D31)</f>
        <v>1.9</v>
      </c>
      <c r="F31" s="83"/>
      <c r="G31" s="65" t="s">
        <v>100</v>
      </c>
      <c r="H31" s="51" t="s">
        <v>50</v>
      </c>
      <c r="I31" s="36"/>
      <c r="J31" s="36"/>
      <c r="K31" s="83">
        <f>(I31*J31)</f>
        <v>0</v>
      </c>
    </row>
    <row r="32" spans="1:11" ht="12.75">
      <c r="A32" s="4"/>
      <c r="B32" s="42"/>
      <c r="C32" s="3"/>
      <c r="D32" s="3"/>
      <c r="E32" s="82"/>
      <c r="F32" s="83"/>
      <c r="G32" s="90"/>
      <c r="H32" s="36"/>
      <c r="I32" s="36"/>
      <c r="J32" s="36"/>
      <c r="K32" s="3">
        <f>(I32*J32)</f>
        <v>0</v>
      </c>
    </row>
    <row r="33" spans="1:11" ht="12.75">
      <c r="A33" s="4"/>
      <c r="C33" s="3"/>
      <c r="D33" s="3"/>
      <c r="E33" s="82"/>
      <c r="F33" s="83"/>
      <c r="G33" s="65"/>
      <c r="H33" s="2"/>
      <c r="I33" s="3"/>
      <c r="J33" s="3"/>
      <c r="K33" s="3"/>
    </row>
    <row r="34" spans="1:11" ht="12.75">
      <c r="A34" s="5" t="s">
        <v>27</v>
      </c>
      <c r="C34" s="3"/>
      <c r="D34" s="3"/>
      <c r="E34" s="82"/>
      <c r="F34" s="83"/>
      <c r="G34" s="85" t="s">
        <v>27</v>
      </c>
      <c r="H34" s="2"/>
      <c r="I34" s="3"/>
      <c r="J34" s="3"/>
      <c r="K34" s="3"/>
    </row>
    <row r="35" spans="1:11" ht="12.75">
      <c r="A35" s="138" t="s">
        <v>91</v>
      </c>
      <c r="B35" s="2" t="s">
        <v>1</v>
      </c>
      <c r="C35" s="3">
        <v>1</v>
      </c>
      <c r="D35" s="3">
        <v>19.72</v>
      </c>
      <c r="E35" s="82">
        <f>(C35*D35)</f>
        <v>19.72</v>
      </c>
      <c r="F35" s="83"/>
      <c r="G35" s="65" t="s">
        <v>91</v>
      </c>
      <c r="H35" s="2" t="s">
        <v>1</v>
      </c>
      <c r="I35" s="36"/>
      <c r="J35" s="36"/>
      <c r="K35" s="3">
        <f aca="true" t="shared" si="0" ref="K35:K40">(I35*J35)</f>
        <v>0</v>
      </c>
    </row>
    <row r="36" spans="1:11" ht="12.75">
      <c r="A36" s="4" t="s">
        <v>30</v>
      </c>
      <c r="B36" s="2" t="s">
        <v>1</v>
      </c>
      <c r="C36" s="3">
        <v>1</v>
      </c>
      <c r="D36" s="20">
        <v>6.75</v>
      </c>
      <c r="E36" s="82">
        <f>(C36*D36)</f>
        <v>6.75</v>
      </c>
      <c r="F36" s="83"/>
      <c r="G36" s="65" t="s">
        <v>30</v>
      </c>
      <c r="H36" s="2" t="s">
        <v>1</v>
      </c>
      <c r="I36" s="36"/>
      <c r="J36" s="36"/>
      <c r="K36" s="3">
        <f t="shared" si="0"/>
        <v>0</v>
      </c>
    </row>
    <row r="37" spans="1:11" ht="12.75">
      <c r="A37" s="4" t="s">
        <v>28</v>
      </c>
      <c r="B37" s="2" t="s">
        <v>1</v>
      </c>
      <c r="C37" s="3">
        <v>2</v>
      </c>
      <c r="D37" s="20">
        <v>6.02</v>
      </c>
      <c r="E37" s="82">
        <f>(C37*D37)</f>
        <v>12.04</v>
      </c>
      <c r="F37" s="83"/>
      <c r="G37" s="65" t="s">
        <v>101</v>
      </c>
      <c r="H37" s="2" t="s">
        <v>1</v>
      </c>
      <c r="I37" s="36"/>
      <c r="J37" s="36"/>
      <c r="K37" s="3">
        <f t="shared" si="0"/>
        <v>0</v>
      </c>
    </row>
    <row r="38" spans="1:11" ht="12.75">
      <c r="A38" s="4" t="s">
        <v>111</v>
      </c>
      <c r="B38" s="2" t="s">
        <v>1</v>
      </c>
      <c r="C38" s="3">
        <v>1</v>
      </c>
      <c r="D38" s="20">
        <v>0</v>
      </c>
      <c r="E38" s="82">
        <f>(C38*D38)</f>
        <v>0</v>
      </c>
      <c r="F38" s="83"/>
      <c r="G38" s="133" t="s">
        <v>111</v>
      </c>
      <c r="H38" s="2" t="s">
        <v>1</v>
      </c>
      <c r="I38" s="36"/>
      <c r="J38" s="36"/>
      <c r="K38" s="3">
        <f t="shared" si="0"/>
        <v>0</v>
      </c>
    </row>
    <row r="39" spans="1:11" ht="12.75">
      <c r="A39" s="4"/>
      <c r="C39" s="3"/>
      <c r="D39" s="3"/>
      <c r="E39" s="82"/>
      <c r="F39" s="83"/>
      <c r="G39" s="90"/>
      <c r="H39" s="36"/>
      <c r="I39" s="36"/>
      <c r="J39" s="36"/>
      <c r="K39" s="3">
        <f t="shared" si="0"/>
        <v>0</v>
      </c>
    </row>
    <row r="40" spans="1:11" ht="12.75">
      <c r="A40" s="4"/>
      <c r="C40" s="3"/>
      <c r="D40" s="3"/>
      <c r="E40" s="82"/>
      <c r="F40" s="83"/>
      <c r="G40" s="90"/>
      <c r="H40" s="36"/>
      <c r="I40" s="36"/>
      <c r="J40" s="36"/>
      <c r="K40" s="3">
        <f t="shared" si="0"/>
        <v>0</v>
      </c>
    </row>
    <row r="41" spans="1:11" ht="12.75">
      <c r="A41" s="4"/>
      <c r="C41" s="3"/>
      <c r="D41" s="3"/>
      <c r="E41" s="82"/>
      <c r="F41" s="83"/>
      <c r="G41" s="85"/>
      <c r="H41" s="2"/>
      <c r="I41" s="3"/>
      <c r="J41" s="3"/>
      <c r="K41" s="3"/>
    </row>
    <row r="42" spans="1:11" ht="12.75">
      <c r="A42" s="5" t="s">
        <v>33</v>
      </c>
      <c r="B42" s="2" t="s">
        <v>1</v>
      </c>
      <c r="C42" s="3">
        <v>1</v>
      </c>
      <c r="D42" s="3">
        <v>10.58</v>
      </c>
      <c r="E42" s="82">
        <f>(C42*D42)</f>
        <v>10.58</v>
      </c>
      <c r="F42" s="83"/>
      <c r="G42" s="85" t="s">
        <v>33</v>
      </c>
      <c r="H42" s="2"/>
      <c r="I42" s="3"/>
      <c r="J42" s="3"/>
      <c r="K42" s="3"/>
    </row>
    <row r="43" spans="1:11" ht="12.75">
      <c r="A43" s="4"/>
      <c r="C43" s="3"/>
      <c r="D43" s="3"/>
      <c r="E43" s="82"/>
      <c r="F43" s="83"/>
      <c r="G43" s="90"/>
      <c r="H43" s="36"/>
      <c r="I43" s="36"/>
      <c r="J43" s="36"/>
      <c r="K43" s="3">
        <f>(I43*J43)</f>
        <v>0</v>
      </c>
    </row>
    <row r="44" spans="1:11" ht="12.75">
      <c r="A44" s="4"/>
      <c r="C44" s="3"/>
      <c r="D44" s="3"/>
      <c r="E44" s="82"/>
      <c r="F44" s="83"/>
      <c r="G44" s="90"/>
      <c r="H44" s="36"/>
      <c r="I44" s="36"/>
      <c r="J44" s="36"/>
      <c r="K44" s="3">
        <f>(I44*J44)</f>
        <v>0</v>
      </c>
    </row>
    <row r="45" spans="1:11" ht="12.75">
      <c r="A45" s="4"/>
      <c r="C45" s="3"/>
      <c r="D45" s="3"/>
      <c r="E45" s="82"/>
      <c r="F45" s="83"/>
      <c r="G45" s="85"/>
      <c r="H45" s="2"/>
      <c r="I45" s="3"/>
      <c r="J45" s="3"/>
      <c r="K45" s="3"/>
    </row>
    <row r="46" spans="1:11" ht="12.75">
      <c r="A46" s="5" t="s">
        <v>37</v>
      </c>
      <c r="C46" s="3"/>
      <c r="D46" s="3"/>
      <c r="E46" s="82"/>
      <c r="F46" s="83"/>
      <c r="G46" s="85" t="s">
        <v>37</v>
      </c>
      <c r="H46" s="2"/>
      <c r="I46" s="3"/>
      <c r="J46" s="3"/>
      <c r="K46" s="3"/>
    </row>
    <row r="47" spans="1:11" ht="12.75">
      <c r="A47" s="7" t="s">
        <v>154</v>
      </c>
      <c r="B47" s="2" t="s">
        <v>34</v>
      </c>
      <c r="C47" s="20">
        <v>9.67</v>
      </c>
      <c r="D47" s="3">
        <v>3.47</v>
      </c>
      <c r="E47" s="82">
        <f>(C47*D47)</f>
        <v>33.5549</v>
      </c>
      <c r="F47" s="83"/>
      <c r="G47" s="85" t="s">
        <v>35</v>
      </c>
      <c r="H47" s="2" t="s">
        <v>34</v>
      </c>
      <c r="I47" s="36"/>
      <c r="J47" s="36"/>
      <c r="K47" s="3">
        <f>(I47*J47)</f>
        <v>0</v>
      </c>
    </row>
    <row r="48" spans="1:11" ht="12.75">
      <c r="A48" s="7" t="s">
        <v>155</v>
      </c>
      <c r="B48" s="2" t="s">
        <v>34</v>
      </c>
      <c r="C48" s="20">
        <v>3.96</v>
      </c>
      <c r="D48" s="3">
        <v>3.15</v>
      </c>
      <c r="E48" s="82">
        <f>(C48*D48)</f>
        <v>12.474</v>
      </c>
      <c r="F48" s="83"/>
      <c r="G48" s="85" t="s">
        <v>36</v>
      </c>
      <c r="H48" s="2" t="s">
        <v>34</v>
      </c>
      <c r="I48" s="36"/>
      <c r="J48" s="36"/>
      <c r="K48" s="3">
        <f>(I48*J48)</f>
        <v>0</v>
      </c>
    </row>
    <row r="49" spans="1:11" ht="12.75">
      <c r="A49" s="5" t="s">
        <v>13</v>
      </c>
      <c r="B49" s="2" t="s">
        <v>39</v>
      </c>
      <c r="C49" s="20">
        <v>0</v>
      </c>
      <c r="D49" s="3">
        <v>0</v>
      </c>
      <c r="E49" s="82">
        <f>(C49*D49)</f>
        <v>0</v>
      </c>
      <c r="F49" s="83"/>
      <c r="G49" s="85" t="s">
        <v>13</v>
      </c>
      <c r="H49" s="2" t="s">
        <v>39</v>
      </c>
      <c r="I49" s="36"/>
      <c r="J49" s="36"/>
      <c r="K49" s="3">
        <f>(I49*J49)</f>
        <v>0</v>
      </c>
    </row>
    <row r="50" spans="1:11" ht="12.75">
      <c r="A50" s="5" t="s">
        <v>14</v>
      </c>
      <c r="B50" s="2" t="s">
        <v>1</v>
      </c>
      <c r="C50" s="20">
        <v>1</v>
      </c>
      <c r="D50" s="3">
        <f>(E47+E48)*0.15</f>
        <v>6.9043350000000006</v>
      </c>
      <c r="E50" s="82">
        <f>(C50*D50)</f>
        <v>6.9043350000000006</v>
      </c>
      <c r="F50" s="83"/>
      <c r="G50" s="85" t="s">
        <v>14</v>
      </c>
      <c r="H50" s="2" t="s">
        <v>1</v>
      </c>
      <c r="I50" s="36"/>
      <c r="J50" s="36"/>
      <c r="K50" s="3">
        <f>(I50*J50)</f>
        <v>0</v>
      </c>
    </row>
    <row r="51" spans="1:11" ht="12.75">
      <c r="A51" s="5"/>
      <c r="C51" s="3"/>
      <c r="D51" s="3"/>
      <c r="E51" s="82"/>
      <c r="F51" s="83"/>
      <c r="G51" s="85"/>
      <c r="H51" s="2"/>
      <c r="I51" s="3"/>
      <c r="J51" s="3"/>
      <c r="K51" s="3"/>
    </row>
    <row r="52" spans="1:11" ht="12.75">
      <c r="A52" s="5" t="s">
        <v>40</v>
      </c>
      <c r="E52" s="80"/>
      <c r="F52" s="83"/>
      <c r="G52" s="85" t="s">
        <v>40</v>
      </c>
      <c r="H52" s="2"/>
      <c r="I52" s="2"/>
      <c r="J52" s="2"/>
      <c r="K52" s="2"/>
    </row>
    <row r="53" spans="1:11" ht="12.75">
      <c r="A53" s="5" t="s">
        <v>41</v>
      </c>
      <c r="B53" s="2" t="s">
        <v>1</v>
      </c>
      <c r="C53" s="3">
        <v>1</v>
      </c>
      <c r="D53" s="20">
        <v>7.13</v>
      </c>
      <c r="E53" s="82">
        <f>(C53*D53)</f>
        <v>7.13</v>
      </c>
      <c r="F53" s="71"/>
      <c r="G53" s="85" t="s">
        <v>41</v>
      </c>
      <c r="H53" s="2" t="s">
        <v>1</v>
      </c>
      <c r="I53" s="36"/>
      <c r="J53" s="36"/>
      <c r="K53" s="3">
        <f>(I53*J53)</f>
        <v>0</v>
      </c>
    </row>
    <row r="54" spans="1:11" ht="12.75">
      <c r="A54" s="5" t="s">
        <v>42</v>
      </c>
      <c r="B54" s="2" t="s">
        <v>1</v>
      </c>
      <c r="C54" s="3">
        <v>1</v>
      </c>
      <c r="D54" s="20">
        <v>27.47</v>
      </c>
      <c r="E54" s="82">
        <f>(C54*D54)</f>
        <v>27.47</v>
      </c>
      <c r="F54" s="83"/>
      <c r="G54" s="85" t="s">
        <v>42</v>
      </c>
      <c r="H54" s="2" t="s">
        <v>1</v>
      </c>
      <c r="I54" s="97"/>
      <c r="J54" s="97"/>
      <c r="K54" s="3">
        <f>(I54*J54)</f>
        <v>0</v>
      </c>
    </row>
    <row r="55" spans="1:11" ht="12.75">
      <c r="A55" s="5"/>
      <c r="C55" s="3"/>
      <c r="D55" s="3"/>
      <c r="E55" s="82"/>
      <c r="F55" s="83"/>
      <c r="G55" s="85"/>
      <c r="H55" s="2"/>
      <c r="I55" s="97"/>
      <c r="J55" s="97"/>
      <c r="K55" s="3"/>
    </row>
    <row r="56" spans="1:11" ht="14.25">
      <c r="A56" s="5"/>
      <c r="C56" s="3"/>
      <c r="D56" s="3"/>
      <c r="E56" s="82"/>
      <c r="F56" s="83"/>
      <c r="G56" s="85" t="s">
        <v>63</v>
      </c>
      <c r="H56" s="2" t="s">
        <v>1</v>
      </c>
      <c r="I56" s="36"/>
      <c r="J56" s="36"/>
      <c r="K56" s="3">
        <f>(I56*J56)</f>
        <v>0</v>
      </c>
    </row>
    <row r="57" spans="1:11" ht="12.75">
      <c r="A57" s="5"/>
      <c r="C57" s="3"/>
      <c r="D57" s="3"/>
      <c r="E57" s="82"/>
      <c r="F57" s="83"/>
      <c r="G57" s="85"/>
      <c r="H57" s="2"/>
      <c r="I57" s="3"/>
      <c r="J57" s="3"/>
      <c r="K57" s="3"/>
    </row>
    <row r="58" spans="1:11" ht="12.75">
      <c r="A58" s="4" t="s">
        <v>11</v>
      </c>
      <c r="C58" s="3"/>
      <c r="D58" s="3"/>
      <c r="E58" s="82">
        <f>SUM(E28:E57)</f>
        <v>264.003235</v>
      </c>
      <c r="F58" s="83"/>
      <c r="G58" s="65" t="s">
        <v>11</v>
      </c>
      <c r="H58" s="2"/>
      <c r="I58" s="3"/>
      <c r="J58" s="3"/>
      <c r="K58" s="3">
        <f>SUM(K28:K57)</f>
        <v>0</v>
      </c>
    </row>
    <row r="59" spans="1:11" ht="12.75">
      <c r="A59" s="5"/>
      <c r="C59" s="3"/>
      <c r="D59" s="3"/>
      <c r="E59" s="82"/>
      <c r="F59" s="83"/>
      <c r="G59" s="85"/>
      <c r="H59" s="2"/>
      <c r="I59" s="3"/>
      <c r="J59" s="3"/>
      <c r="K59" s="3"/>
    </row>
    <row r="60" spans="1:11" ht="12.75">
      <c r="A60" s="4" t="s">
        <v>7</v>
      </c>
      <c r="B60" s="2" t="s">
        <v>1</v>
      </c>
      <c r="C60" s="3">
        <f>(E58)</f>
        <v>264.003235</v>
      </c>
      <c r="D60" s="8">
        <v>0.0399</v>
      </c>
      <c r="E60" s="82">
        <f>(C60*D60)/2</f>
        <v>5.26686453825</v>
      </c>
      <c r="F60" s="83"/>
      <c r="G60" s="65" t="s">
        <v>7</v>
      </c>
      <c r="H60" s="2" t="s">
        <v>1</v>
      </c>
      <c r="I60" s="69"/>
      <c r="J60" s="68">
        <f>(K58)</f>
        <v>0</v>
      </c>
      <c r="K60" s="3">
        <f>(I60*J60)/2</f>
        <v>0</v>
      </c>
    </row>
    <row r="61" spans="1:11" ht="12.75">
      <c r="A61" s="4"/>
      <c r="C61" s="3"/>
      <c r="D61" s="8"/>
      <c r="E61" s="82"/>
      <c r="F61" s="83"/>
      <c r="G61" s="65" t="s">
        <v>123</v>
      </c>
      <c r="H61" s="2"/>
      <c r="I61" s="97"/>
      <c r="J61" s="97"/>
      <c r="K61" s="3"/>
    </row>
    <row r="62" spans="1:11" ht="12.75">
      <c r="A62" s="4"/>
      <c r="C62" s="3"/>
      <c r="D62" s="8"/>
      <c r="E62" s="82"/>
      <c r="F62" s="83"/>
      <c r="G62" s="65"/>
      <c r="H62" s="2"/>
      <c r="I62" s="3"/>
      <c r="J62" s="8"/>
      <c r="K62" s="3"/>
    </row>
    <row r="63" spans="1:13" ht="12.75">
      <c r="A63" s="76" t="s">
        <v>58</v>
      </c>
      <c r="B63" s="12"/>
      <c r="C63" s="10"/>
      <c r="D63" s="117"/>
      <c r="E63" s="70">
        <f>SUM(E58:E62)</f>
        <v>269.27009953825</v>
      </c>
      <c r="F63" s="19"/>
      <c r="G63" s="104" t="s">
        <v>58</v>
      </c>
      <c r="H63" s="12"/>
      <c r="I63" s="10"/>
      <c r="J63" s="117"/>
      <c r="K63" s="10">
        <f>SUM(K58:K62)</f>
        <v>0</v>
      </c>
      <c r="L63" s="1"/>
      <c r="M63" s="1"/>
    </row>
    <row r="64" spans="1:13" ht="12.75">
      <c r="A64" s="77"/>
      <c r="B64" s="12"/>
      <c r="C64" s="10"/>
      <c r="D64" s="117"/>
      <c r="E64" s="70"/>
      <c r="F64" s="19"/>
      <c r="G64" s="116"/>
      <c r="H64" s="12"/>
      <c r="I64" s="10"/>
      <c r="J64" s="117"/>
      <c r="K64" s="10"/>
      <c r="L64" s="1"/>
      <c r="M64" s="1"/>
    </row>
    <row r="65" spans="1:11" ht="12.75">
      <c r="A65" s="76" t="s">
        <v>98</v>
      </c>
      <c r="B65" s="42"/>
      <c r="C65" s="45"/>
      <c r="D65" s="57"/>
      <c r="E65" s="60">
        <f>(E63/C19)</f>
        <v>67.3175248845625</v>
      </c>
      <c r="F65" s="33"/>
      <c r="G65" s="76" t="s">
        <v>98</v>
      </c>
      <c r="H65" s="42"/>
      <c r="I65" s="45"/>
      <c r="J65" s="57"/>
      <c r="K65" s="60" t="e">
        <f>(K63/I19)</f>
        <v>#DIV/0!</v>
      </c>
    </row>
    <row r="66" spans="1:11" ht="12.75">
      <c r="A66" s="76"/>
      <c r="B66" s="42"/>
      <c r="C66" s="45"/>
      <c r="D66" s="57"/>
      <c r="E66" s="60"/>
      <c r="F66" s="33"/>
      <c r="G66" s="76"/>
      <c r="H66" s="42"/>
      <c r="I66" s="45"/>
      <c r="J66" s="57"/>
      <c r="K66" s="60"/>
    </row>
    <row r="67" spans="1:11" ht="12.75">
      <c r="A67" s="9" t="s">
        <v>8</v>
      </c>
      <c r="C67" s="3"/>
      <c r="D67" s="3"/>
      <c r="E67" s="82"/>
      <c r="F67" s="83"/>
      <c r="G67" s="81" t="s">
        <v>8</v>
      </c>
      <c r="H67" s="2"/>
      <c r="I67" s="3"/>
      <c r="J67" s="3"/>
      <c r="K67" s="3"/>
    </row>
    <row r="68" spans="1:11" ht="12.75">
      <c r="A68" s="5"/>
      <c r="C68" s="3"/>
      <c r="D68" s="3"/>
      <c r="E68" s="82"/>
      <c r="F68" s="83"/>
      <c r="G68" s="85"/>
      <c r="H68" s="2"/>
      <c r="I68" s="3"/>
      <c r="J68" s="3"/>
      <c r="K68" s="3"/>
    </row>
    <row r="69" spans="2:11" ht="12.75">
      <c r="B69" s="12" t="s">
        <v>2</v>
      </c>
      <c r="C69" s="12" t="s">
        <v>3</v>
      </c>
      <c r="D69" s="12" t="s">
        <v>4</v>
      </c>
      <c r="E69" s="108" t="s">
        <v>5</v>
      </c>
      <c r="F69" s="83"/>
      <c r="G69" s="78"/>
      <c r="H69" s="12" t="s">
        <v>2</v>
      </c>
      <c r="I69" s="12" t="s">
        <v>3</v>
      </c>
      <c r="J69" s="12" t="s">
        <v>4</v>
      </c>
      <c r="K69" s="12" t="s">
        <v>5</v>
      </c>
    </row>
    <row r="70" spans="1:11" ht="12.75">
      <c r="A70" s="6"/>
      <c r="B70" s="12"/>
      <c r="C70" s="12"/>
      <c r="D70" s="12" t="s">
        <v>0</v>
      </c>
      <c r="E70" s="108" t="s">
        <v>6</v>
      </c>
      <c r="F70" s="83"/>
      <c r="G70" s="99"/>
      <c r="H70" s="12"/>
      <c r="I70" s="12"/>
      <c r="J70" s="12" t="s">
        <v>0</v>
      </c>
      <c r="K70" s="12" t="s">
        <v>6</v>
      </c>
    </row>
    <row r="71" spans="1:11" ht="12.75">
      <c r="A71" s="6"/>
      <c r="C71" s="3"/>
      <c r="D71" s="3"/>
      <c r="E71" s="82"/>
      <c r="F71" s="83"/>
      <c r="G71" s="99"/>
      <c r="H71" s="2"/>
      <c r="I71" s="3"/>
      <c r="J71" s="3"/>
      <c r="K71" s="3"/>
    </row>
    <row r="72" spans="1:11" ht="12.75">
      <c r="A72" s="7" t="s">
        <v>64</v>
      </c>
      <c r="B72" s="2" t="s">
        <v>43</v>
      </c>
      <c r="C72" s="3">
        <v>0</v>
      </c>
      <c r="D72" s="3">
        <v>0</v>
      </c>
      <c r="E72" s="82">
        <f>(C72*D72)</f>
        <v>0</v>
      </c>
      <c r="F72" s="71"/>
      <c r="G72" s="100" t="s">
        <v>124</v>
      </c>
      <c r="H72" s="2" t="s">
        <v>43</v>
      </c>
      <c r="I72" s="69"/>
      <c r="J72" s="68">
        <f>(K21)</f>
        <v>0</v>
      </c>
      <c r="K72" s="3">
        <f>(I72*J72)</f>
        <v>0</v>
      </c>
    </row>
    <row r="73" spans="1:11" ht="12.75">
      <c r="A73" s="7"/>
      <c r="C73" s="3"/>
      <c r="D73" s="3"/>
      <c r="E73" s="82"/>
      <c r="F73" s="71"/>
      <c r="G73" s="100"/>
      <c r="H73" s="2"/>
      <c r="I73" s="66"/>
      <c r="J73" s="56"/>
      <c r="K73" s="3"/>
    </row>
    <row r="74" spans="1:11" ht="12.75">
      <c r="A74" s="59" t="s">
        <v>112</v>
      </c>
      <c r="B74" s="42" t="s">
        <v>113</v>
      </c>
      <c r="C74" s="45">
        <v>1</v>
      </c>
      <c r="D74" s="45">
        <f>(E58)*0.05</f>
        <v>13.200161750000001</v>
      </c>
      <c r="E74" s="46">
        <f>(C74*D74)</f>
        <v>13.200161750000001</v>
      </c>
      <c r="F74" s="33"/>
      <c r="G74" s="59" t="s">
        <v>125</v>
      </c>
      <c r="H74" s="42" t="s">
        <v>113</v>
      </c>
      <c r="I74" s="69"/>
      <c r="J74" s="67">
        <f>(K58)</f>
        <v>0</v>
      </c>
      <c r="K74" s="3">
        <f>(I74*J74)</f>
        <v>0</v>
      </c>
    </row>
    <row r="75" spans="1:11" ht="12.75">
      <c r="A75" s="7"/>
      <c r="C75" s="3"/>
      <c r="D75" s="3"/>
      <c r="E75" s="82"/>
      <c r="F75" s="71"/>
      <c r="G75" s="100"/>
      <c r="H75" s="2"/>
      <c r="I75" s="97"/>
      <c r="J75" s="97"/>
      <c r="K75" s="3"/>
    </row>
    <row r="76" spans="1:11" ht="12.75">
      <c r="A76" s="101" t="s">
        <v>54</v>
      </c>
      <c r="B76" s="2" t="s">
        <v>1</v>
      </c>
      <c r="C76" s="97">
        <v>1</v>
      </c>
      <c r="D76" s="97">
        <v>136</v>
      </c>
      <c r="E76" s="82">
        <f>(C76*D76)</f>
        <v>136</v>
      </c>
      <c r="F76" s="83"/>
      <c r="G76" s="100" t="s">
        <v>54</v>
      </c>
      <c r="H76" s="2" t="s">
        <v>1</v>
      </c>
      <c r="I76" s="36"/>
      <c r="J76" s="36"/>
      <c r="K76" s="3">
        <f>(I76*J76)</f>
        <v>0</v>
      </c>
    </row>
    <row r="77" spans="1:11" ht="12.75">
      <c r="A77" s="7"/>
      <c r="C77" s="8"/>
      <c r="D77" s="3"/>
      <c r="E77" s="82"/>
      <c r="F77" s="83"/>
      <c r="G77" s="100"/>
      <c r="H77" s="2"/>
      <c r="I77" s="8"/>
      <c r="J77" s="3"/>
      <c r="K77" s="3"/>
    </row>
    <row r="78" spans="1:11" ht="12.75">
      <c r="A78" s="7" t="s">
        <v>9</v>
      </c>
      <c r="B78" s="2" t="s">
        <v>10</v>
      </c>
      <c r="C78" s="3">
        <v>4.69</v>
      </c>
      <c r="D78" s="3">
        <v>10</v>
      </c>
      <c r="E78" s="82">
        <f>(C78*D78)</f>
        <v>46.900000000000006</v>
      </c>
      <c r="F78" s="83"/>
      <c r="G78" s="100" t="s">
        <v>9</v>
      </c>
      <c r="H78" s="2" t="s">
        <v>10</v>
      </c>
      <c r="I78" s="36"/>
      <c r="J78" s="36"/>
      <c r="K78" s="3">
        <f>(I78*J78)</f>
        <v>0</v>
      </c>
    </row>
    <row r="79" spans="1:11" ht="12.75">
      <c r="A79" s="7"/>
      <c r="C79" s="3"/>
      <c r="D79" s="3"/>
      <c r="E79" s="82"/>
      <c r="F79" s="83"/>
      <c r="G79" s="100"/>
      <c r="H79" s="2"/>
      <c r="I79" s="3"/>
      <c r="J79" s="3"/>
      <c r="K79" s="3"/>
    </row>
    <row r="80" spans="1:11" ht="12.75">
      <c r="A80" s="7" t="s">
        <v>44</v>
      </c>
      <c r="C80" s="3"/>
      <c r="D80" s="3"/>
      <c r="E80" s="82"/>
      <c r="F80" s="83"/>
      <c r="G80" s="100" t="s">
        <v>44</v>
      </c>
      <c r="H80" s="2"/>
      <c r="I80" s="3"/>
      <c r="J80" s="3"/>
      <c r="K80" s="3"/>
    </row>
    <row r="81" spans="1:11" ht="12.75">
      <c r="A81" s="5" t="s">
        <v>41</v>
      </c>
      <c r="B81" s="2" t="s">
        <v>1</v>
      </c>
      <c r="C81" s="3">
        <v>1</v>
      </c>
      <c r="D81" s="20">
        <v>10.43</v>
      </c>
      <c r="E81" s="82">
        <f>(C81*D81)</f>
        <v>10.43</v>
      </c>
      <c r="F81" s="83"/>
      <c r="G81" s="85" t="s">
        <v>41</v>
      </c>
      <c r="H81" s="2" t="s">
        <v>1</v>
      </c>
      <c r="I81" s="36"/>
      <c r="J81" s="36"/>
      <c r="K81" s="3">
        <f>(I81*J81)</f>
        <v>0</v>
      </c>
    </row>
    <row r="82" spans="1:11" ht="12.75">
      <c r="A82" s="5" t="s">
        <v>42</v>
      </c>
      <c r="B82" s="2" t="s">
        <v>1</v>
      </c>
      <c r="C82" s="3">
        <v>1</v>
      </c>
      <c r="D82" s="20">
        <v>29.45</v>
      </c>
      <c r="E82" s="82">
        <f>(C82*D82)</f>
        <v>29.45</v>
      </c>
      <c r="F82" s="83"/>
      <c r="G82" s="85" t="s">
        <v>42</v>
      </c>
      <c r="H82" s="2" t="s">
        <v>1</v>
      </c>
      <c r="I82" s="36"/>
      <c r="J82" s="36"/>
      <c r="K82" s="3">
        <f>(I82*J82)</f>
        <v>0</v>
      </c>
    </row>
    <row r="83" spans="1:11" ht="12.75">
      <c r="A83" s="5"/>
      <c r="C83" s="3"/>
      <c r="D83" s="89"/>
      <c r="E83" s="82"/>
      <c r="F83" s="83"/>
      <c r="G83" s="85"/>
      <c r="H83" s="2"/>
      <c r="I83" s="3"/>
      <c r="J83" s="3"/>
      <c r="K83" s="3"/>
    </row>
    <row r="84" spans="1:11" ht="12.75">
      <c r="A84" s="7" t="s">
        <v>45</v>
      </c>
      <c r="C84" s="3"/>
      <c r="D84" s="89"/>
      <c r="E84" s="82"/>
      <c r="F84" s="83"/>
      <c r="G84" s="100" t="s">
        <v>45</v>
      </c>
      <c r="H84" s="2"/>
      <c r="I84" s="3"/>
      <c r="J84" s="3"/>
      <c r="K84" s="3"/>
    </row>
    <row r="85" spans="1:11" ht="12.75">
      <c r="A85" s="5" t="s">
        <v>41</v>
      </c>
      <c r="B85" s="2" t="s">
        <v>1</v>
      </c>
      <c r="C85" s="3">
        <v>1</v>
      </c>
      <c r="D85" s="20">
        <v>18.33</v>
      </c>
      <c r="E85" s="82">
        <f>(C85*D85)</f>
        <v>18.33</v>
      </c>
      <c r="F85" s="83"/>
      <c r="G85" s="85" t="s">
        <v>41</v>
      </c>
      <c r="H85" s="2" t="s">
        <v>1</v>
      </c>
      <c r="I85" s="36"/>
      <c r="J85" s="36"/>
      <c r="K85" s="3">
        <f>(I85*J85)</f>
        <v>0</v>
      </c>
    </row>
    <row r="86" spans="1:11" ht="12.75">
      <c r="A86" s="5" t="s">
        <v>42</v>
      </c>
      <c r="B86" s="2" t="s">
        <v>1</v>
      </c>
      <c r="C86" s="3">
        <v>1</v>
      </c>
      <c r="D86" s="20">
        <v>69.98</v>
      </c>
      <c r="E86" s="82">
        <f>(C86*D86)</f>
        <v>69.98</v>
      </c>
      <c r="F86" s="83"/>
      <c r="G86" s="85" t="s">
        <v>42</v>
      </c>
      <c r="H86" s="2" t="s">
        <v>1</v>
      </c>
      <c r="I86" s="36"/>
      <c r="J86" s="36"/>
      <c r="K86" s="3">
        <f>(I86*J86)</f>
        <v>0</v>
      </c>
    </row>
    <row r="87" spans="5:11" ht="12.75">
      <c r="E87" s="80"/>
      <c r="F87" s="83"/>
      <c r="G87" s="78"/>
      <c r="H87" s="2"/>
      <c r="I87" s="2"/>
      <c r="J87" s="2"/>
      <c r="K87" s="2"/>
    </row>
    <row r="88" spans="1:11" ht="12.75">
      <c r="A88" s="77" t="s">
        <v>65</v>
      </c>
      <c r="E88" s="70">
        <f>SUM(E72:E87)</f>
        <v>324.29016175000004</v>
      </c>
      <c r="F88" s="71"/>
      <c r="G88" s="116" t="s">
        <v>65</v>
      </c>
      <c r="H88" s="2"/>
      <c r="I88" s="2"/>
      <c r="J88" s="2"/>
      <c r="K88" s="10">
        <f>SUM(K72:K87)</f>
        <v>0</v>
      </c>
    </row>
    <row r="89" spans="5:11" ht="12.75">
      <c r="E89" s="80"/>
      <c r="F89" s="83"/>
      <c r="G89" s="78"/>
      <c r="H89" s="2"/>
      <c r="I89" s="2"/>
      <c r="J89" s="2"/>
      <c r="K89" s="2"/>
    </row>
    <row r="90" spans="1:11" ht="12.75">
      <c r="A90" s="1" t="s">
        <v>59</v>
      </c>
      <c r="E90" s="70">
        <f>(E63+E88)</f>
        <v>593.5602612882501</v>
      </c>
      <c r="F90" s="71"/>
      <c r="G90" s="84" t="s">
        <v>59</v>
      </c>
      <c r="H90" s="2"/>
      <c r="I90" s="2"/>
      <c r="J90" s="2"/>
      <c r="K90" s="19">
        <f>(K63+K88)</f>
        <v>0</v>
      </c>
    </row>
    <row r="91" spans="5:11" ht="12.75">
      <c r="E91" s="80"/>
      <c r="F91" s="19"/>
      <c r="G91" s="78"/>
      <c r="H91" s="2"/>
      <c r="I91" s="2"/>
      <c r="J91" s="2"/>
      <c r="K91" s="71"/>
    </row>
    <row r="92" spans="1:11" ht="12.75">
      <c r="A92" s="1" t="s">
        <v>62</v>
      </c>
      <c r="E92" s="70">
        <f>(E21-E63)</f>
        <v>422.72990046175</v>
      </c>
      <c r="F92" s="71"/>
      <c r="G92" s="84" t="s">
        <v>62</v>
      </c>
      <c r="H92" s="2"/>
      <c r="I92" s="2"/>
      <c r="J92" s="2"/>
      <c r="K92" s="19">
        <f>(K21-K63)</f>
        <v>0</v>
      </c>
    </row>
    <row r="93" spans="1:11" ht="12.75">
      <c r="A93" s="1"/>
      <c r="E93" s="19"/>
      <c r="F93" s="32"/>
      <c r="G93" s="29"/>
      <c r="H93" s="2"/>
      <c r="I93" s="2"/>
      <c r="J93" s="2"/>
      <c r="K93" s="19"/>
    </row>
    <row r="94" spans="1:11" ht="12.75">
      <c r="A94" s="1" t="s">
        <v>60</v>
      </c>
      <c r="E94" s="70">
        <f>(E21-E90)</f>
        <v>98.4397387117499</v>
      </c>
      <c r="F94" s="32"/>
      <c r="G94" s="1" t="s">
        <v>60</v>
      </c>
      <c r="H94" s="2"/>
      <c r="I94" s="2"/>
      <c r="J94" s="2"/>
      <c r="K94" s="19">
        <f>(K21-K90)</f>
        <v>0</v>
      </c>
    </row>
    <row r="95" spans="1:11" ht="12.75">
      <c r="A95" s="1"/>
      <c r="E95" s="19"/>
      <c r="F95" s="32"/>
      <c r="G95" s="1"/>
      <c r="H95" s="2"/>
      <c r="I95" s="2"/>
      <c r="J95" s="2"/>
      <c r="K95" s="19"/>
    </row>
    <row r="96" spans="1:11" ht="12.75">
      <c r="A96" s="1" t="s">
        <v>99</v>
      </c>
      <c r="B96" s="2" t="s">
        <v>163</v>
      </c>
      <c r="E96" s="19">
        <f>(E90/C19)</f>
        <v>148.39006532206253</v>
      </c>
      <c r="F96" s="32"/>
      <c r="G96" s="1" t="s">
        <v>99</v>
      </c>
      <c r="H96" s="2" t="s">
        <v>163</v>
      </c>
      <c r="I96" s="2"/>
      <c r="J96" s="2"/>
      <c r="K96" s="19" t="e">
        <f>(K90/I19)</f>
        <v>#DIV/0!</v>
      </c>
    </row>
    <row r="97" spans="1:11" ht="12.75">
      <c r="A97" s="1"/>
      <c r="E97" s="19"/>
      <c r="F97" s="71"/>
      <c r="G97" s="29"/>
      <c r="H97" s="2"/>
      <c r="I97" s="2"/>
      <c r="J97" s="2"/>
      <c r="K97" s="10"/>
    </row>
    <row r="98" spans="1:11" ht="12.75">
      <c r="A98" s="1"/>
      <c r="E98" s="19"/>
      <c r="F98" s="19"/>
      <c r="G98" s="1"/>
      <c r="H98" s="2"/>
      <c r="I98" s="2"/>
      <c r="J98" s="2"/>
      <c r="K98" s="10"/>
    </row>
    <row r="99" spans="1:15" ht="14.25">
      <c r="A99" s="122"/>
      <c r="B99" s="123"/>
      <c r="C99" s="123"/>
      <c r="D99" s="123"/>
      <c r="E99" s="124"/>
      <c r="F99" s="124"/>
      <c r="G99" s="18"/>
      <c r="H99" s="123"/>
      <c r="I99" s="123"/>
      <c r="J99" s="123"/>
      <c r="K99" s="20"/>
      <c r="L99" s="18"/>
      <c r="M99" s="18"/>
      <c r="N99" s="18"/>
      <c r="O99" s="18"/>
    </row>
    <row r="100" spans="1:11" ht="14.25">
      <c r="A100" s="130" t="s">
        <v>161</v>
      </c>
      <c r="E100" s="19"/>
      <c r="F100" s="19"/>
      <c r="G100" s="1"/>
      <c r="H100" s="2"/>
      <c r="I100" s="2"/>
      <c r="J100" s="2"/>
      <c r="K100" s="10"/>
    </row>
    <row r="101" spans="1:11" ht="14.25">
      <c r="A101" s="130"/>
      <c r="E101" s="19"/>
      <c r="F101" s="19"/>
      <c r="G101" s="1"/>
      <c r="H101" s="2"/>
      <c r="I101" s="2"/>
      <c r="J101" s="2"/>
      <c r="K101" s="10"/>
    </row>
    <row r="102" spans="1:11" ht="14.25">
      <c r="A102" s="122" t="s">
        <v>162</v>
      </c>
      <c r="E102" s="19"/>
      <c r="F102" s="19"/>
      <c r="G102" s="1"/>
      <c r="H102" s="2"/>
      <c r="I102" s="2"/>
      <c r="J102" s="2"/>
      <c r="K102" s="10"/>
    </row>
    <row r="103" spans="1:11" ht="12.75">
      <c r="A103" s="18" t="s">
        <v>158</v>
      </c>
      <c r="E103" s="19"/>
      <c r="F103" s="19"/>
      <c r="G103" s="1"/>
      <c r="H103" s="2"/>
      <c r="I103" s="2"/>
      <c r="J103" s="2"/>
      <c r="K103" s="10"/>
    </row>
    <row r="104" spans="1:7" ht="12.75">
      <c r="A104" s="72" t="s">
        <v>157</v>
      </c>
      <c r="E104" s="3"/>
      <c r="F104" s="3"/>
      <c r="G104" s="1"/>
    </row>
    <row r="105" spans="1:7" ht="12.75">
      <c r="A105" s="72"/>
      <c r="E105" s="3"/>
      <c r="F105" s="3"/>
      <c r="G105" s="1"/>
    </row>
    <row r="106" ht="12.75">
      <c r="A106" s="18" t="s">
        <v>146</v>
      </c>
    </row>
    <row r="107" ht="12.75">
      <c r="A107" t="s">
        <v>15</v>
      </c>
    </row>
    <row r="111" ht="12.75"/>
    <row r="112" ht="12.75"/>
    <row r="113" ht="12.75"/>
    <row r="114" ht="12.75"/>
    <row r="115" ht="12.75"/>
    <row r="116" ht="12.75"/>
    <row r="117" ht="12.75"/>
  </sheetData>
  <sheetProtection password="C610" sheet="1"/>
  <hyperlinks>
    <hyperlink ref="A104" r:id="rId1" display="  Wisconsin's 2013 Custom Rate Guide.  "/>
  </hyperlinks>
  <printOptions/>
  <pageMargins left="0.75" right="0.75" top="1" bottom="1" header="0.5" footer="0.5"/>
  <pageSetup orientation="portrait" paperSize="9"/>
  <ignoredErrors>
    <ignoredError sqref="K65 K9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Crop Budget Cost of Production Calculator for Wisconsin</dc:title>
  <dc:subject/>
  <dc:creator>Ken Barnett</dc:creator>
  <cp:keywords/>
  <dc:description/>
  <cp:lastModifiedBy>Hefty, Susanne</cp:lastModifiedBy>
  <cp:lastPrinted>2008-03-13T17:15:31Z</cp:lastPrinted>
  <dcterms:created xsi:type="dcterms:W3CDTF">2006-06-24T15:43:23Z</dcterms:created>
  <dcterms:modified xsi:type="dcterms:W3CDTF">2016-05-05T19:44:11Z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